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tabRatio="299"/>
  </bookViews>
  <sheets>
    <sheet name="школа с дош.гр." sheetId="11" r:id="rId1"/>
  </sheets>
  <definedNames>
    <definedName name="_xlnm._FilterDatabase" localSheetId="0" hidden="1">'школа с дош.гр.'!$D$158:$E$163</definedName>
    <definedName name="_xlnm.Print_Titles" localSheetId="0">'школа с дош.гр.'!$7:$7</definedName>
  </definedNames>
  <calcPr calcId="145621"/>
</workbook>
</file>

<file path=xl/calcChain.xml><?xml version="1.0" encoding="utf-8"?>
<calcChain xmlns="http://schemas.openxmlformats.org/spreadsheetml/2006/main">
  <c r="E141" i="11" l="1"/>
  <c r="F141" i="11"/>
  <c r="D141" i="11"/>
  <c r="F144" i="11"/>
  <c r="E144" i="11"/>
  <c r="D144" i="11"/>
  <c r="F138" i="11"/>
  <c r="F135" i="11" s="1"/>
  <c r="E138" i="11"/>
  <c r="E135" i="11" s="1"/>
  <c r="D135" i="11"/>
  <c r="D138" i="11"/>
  <c r="F145" i="11"/>
  <c r="E145" i="11"/>
  <c r="D145" i="11"/>
  <c r="F176" i="11" l="1"/>
  <c r="F175" i="11"/>
  <c r="F142" i="11"/>
  <c r="F86" i="11"/>
  <c r="E86" i="11"/>
  <c r="D86" i="11"/>
  <c r="F13" i="11" l="1"/>
  <c r="F9" i="11" s="1"/>
  <c r="G9" i="11" s="1"/>
  <c r="E13" i="11"/>
  <c r="D13" i="11"/>
  <c r="E98" i="11" l="1"/>
  <c r="E142" i="11" s="1"/>
  <c r="D98" i="11"/>
  <c r="D142" i="11" s="1"/>
  <c r="E95" i="11"/>
  <c r="E136" i="11" s="1"/>
  <c r="E139" i="11" s="1"/>
  <c r="D95" i="11"/>
  <c r="D136" i="11" s="1"/>
  <c r="D139" i="11" s="1"/>
  <c r="F94" i="11"/>
  <c r="F95" i="11" s="1"/>
  <c r="F136" i="11" s="1"/>
  <c r="F139" i="11" s="1"/>
  <c r="F75" i="11"/>
  <c r="E75" i="11"/>
  <c r="D75" i="11"/>
  <c r="E169" i="11"/>
  <c r="D169" i="11"/>
  <c r="E166" i="11"/>
  <c r="D166" i="11"/>
  <c r="E163" i="11"/>
  <c r="D163" i="11"/>
  <c r="E160" i="11"/>
  <c r="D160" i="11"/>
  <c r="D69" i="11" l="1"/>
  <c r="E52" i="11"/>
  <c r="E69" i="11"/>
  <c r="F69" i="11"/>
  <c r="D71" i="11"/>
  <c r="D70" i="11"/>
  <c r="D54" i="11"/>
  <c r="D68" i="11"/>
  <c r="D67" i="11"/>
  <c r="D66" i="11"/>
  <c r="E143" i="11"/>
  <c r="F143" i="11"/>
  <c r="D143" i="11"/>
  <c r="G134" i="11"/>
  <c r="G135" i="11"/>
  <c r="G140" i="11"/>
  <c r="G141" i="11"/>
  <c r="G76" i="11"/>
  <c r="G77" i="11"/>
  <c r="G78" i="11"/>
  <c r="G79" i="11"/>
  <c r="G80" i="11"/>
  <c r="G81" i="11"/>
  <c r="G82" i="11"/>
  <c r="G56" i="11"/>
  <c r="E66" i="11"/>
  <c r="F66" i="11"/>
  <c r="F52" i="11"/>
  <c r="G52" i="11" s="1"/>
  <c r="D52" i="11"/>
  <c r="E49" i="11"/>
  <c r="F49" i="11"/>
  <c r="D49" i="11"/>
  <c r="E46" i="11"/>
  <c r="F46" i="11"/>
  <c r="D46" i="11"/>
  <c r="E43" i="11"/>
  <c r="F43" i="11"/>
  <c r="D43" i="11"/>
  <c r="G39" i="11"/>
  <c r="G36" i="11"/>
  <c r="G33" i="11"/>
  <c r="G29" i="11"/>
  <c r="G22" i="11"/>
  <c r="G30" i="11"/>
  <c r="G26" i="11"/>
  <c r="G23" i="11"/>
  <c r="G19" i="11"/>
  <c r="G16" i="11"/>
  <c r="G13" i="11"/>
  <c r="G10" i="11"/>
  <c r="G148" i="11"/>
  <c r="G149" i="11"/>
  <c r="G150" i="11"/>
  <c r="G151" i="11"/>
  <c r="G152" i="11"/>
  <c r="G153" i="11"/>
  <c r="G154" i="11"/>
  <c r="G155" i="11"/>
  <c r="G156" i="11"/>
  <c r="G157" i="11"/>
  <c r="G172" i="11"/>
  <c r="G173" i="11"/>
  <c r="G174" i="11"/>
  <c r="G175" i="11"/>
  <c r="G176" i="11"/>
  <c r="G177" i="11"/>
  <c r="G178" i="11"/>
  <c r="G179" i="11"/>
  <c r="G180" i="11"/>
  <c r="G181" i="11"/>
  <c r="G182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42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" i="11"/>
  <c r="G12" i="11"/>
  <c r="G14" i="11"/>
  <c r="G15" i="11"/>
  <c r="G17" i="11"/>
  <c r="G18" i="11"/>
  <c r="G20" i="11"/>
  <c r="G21" i="11"/>
  <c r="G24" i="11"/>
  <c r="G25" i="11"/>
  <c r="G27" i="11"/>
  <c r="G28" i="11"/>
  <c r="G31" i="11"/>
  <c r="G32" i="11"/>
  <c r="G34" i="11"/>
  <c r="G35" i="11"/>
  <c r="G37" i="11"/>
  <c r="G38" i="11"/>
  <c r="G40" i="11"/>
  <c r="G41" i="11"/>
  <c r="G42" i="11"/>
  <c r="G55" i="11"/>
  <c r="G57" i="11"/>
  <c r="G58" i="11"/>
  <c r="G59" i="11"/>
  <c r="G60" i="11"/>
  <c r="G61" i="11"/>
  <c r="G62" i="11"/>
  <c r="G63" i="11"/>
  <c r="G64" i="11"/>
  <c r="G65" i="11"/>
  <c r="G72" i="11"/>
  <c r="G74" i="11"/>
  <c r="G75" i="11"/>
  <c r="G83" i="11"/>
  <c r="G85" i="11"/>
  <c r="G88" i="11"/>
  <c r="G89" i="11"/>
  <c r="G90" i="11"/>
  <c r="G91" i="11"/>
  <c r="G98" i="11"/>
  <c r="G97" i="11"/>
  <c r="G96" i="11"/>
  <c r="G95" i="11"/>
  <c r="G94" i="11"/>
  <c r="G93" i="11"/>
  <c r="G92" i="11"/>
  <c r="E71" i="11"/>
  <c r="F71" i="11"/>
  <c r="E70" i="11"/>
  <c r="F70" i="11"/>
  <c r="E68" i="11"/>
  <c r="F68" i="11"/>
  <c r="E67" i="11"/>
  <c r="F67" i="11"/>
  <c r="E54" i="11"/>
  <c r="F54" i="11"/>
  <c r="E53" i="11"/>
  <c r="F53" i="11"/>
  <c r="E51" i="11"/>
  <c r="F51" i="11"/>
  <c r="E50" i="11"/>
  <c r="F50" i="11"/>
  <c r="E48" i="11"/>
  <c r="F48" i="11"/>
  <c r="E47" i="11"/>
  <c r="F47" i="11"/>
  <c r="E45" i="11"/>
  <c r="F45" i="11"/>
  <c r="D45" i="11"/>
  <c r="D47" i="11"/>
  <c r="D48" i="11"/>
  <c r="D50" i="11"/>
  <c r="D51" i="11"/>
  <c r="D53" i="11"/>
  <c r="E44" i="11"/>
  <c r="F44" i="11"/>
  <c r="D44" i="11"/>
  <c r="G50" i="11" l="1"/>
  <c r="G53" i="11"/>
  <c r="G143" i="11"/>
  <c r="G136" i="11"/>
  <c r="G137" i="11"/>
  <c r="G139" i="11"/>
  <c r="G145" i="11"/>
  <c r="G67" i="11"/>
  <c r="G138" i="11"/>
  <c r="G144" i="11"/>
  <c r="G71" i="11"/>
  <c r="G51" i="11"/>
  <c r="G69" i="11"/>
  <c r="G68" i="11"/>
  <c r="G47" i="11"/>
  <c r="G66" i="11"/>
  <c r="G46" i="11"/>
  <c r="G45" i="11"/>
  <c r="G70" i="11"/>
  <c r="G54" i="11"/>
  <c r="G49" i="11"/>
  <c r="G48" i="11"/>
  <c r="G44" i="11"/>
  <c r="G43" i="11"/>
</calcChain>
</file>

<file path=xl/sharedStrings.xml><?xml version="1.0" encoding="utf-8"?>
<sst xmlns="http://schemas.openxmlformats.org/spreadsheetml/2006/main" count="501" uniqueCount="255">
  <si>
    <t xml:space="preserve">   Показатели по рассмотрению итогов финансово-хозяйственной </t>
  </si>
  <si>
    <t>№ п/п</t>
  </si>
  <si>
    <t>Наименование показателя</t>
  </si>
  <si>
    <t>ед.изм</t>
  </si>
  <si>
    <t>ед.</t>
  </si>
  <si>
    <t>%</t>
  </si>
  <si>
    <t>руб.</t>
  </si>
  <si>
    <t>м3</t>
  </si>
  <si>
    <t>Вода: по факту</t>
  </si>
  <si>
    <t>Стоки: по факту</t>
  </si>
  <si>
    <t>квтч</t>
  </si>
  <si>
    <t>Электроэнергия: по факту</t>
  </si>
  <si>
    <t>г/кал</t>
  </si>
  <si>
    <t>Тепло: по факту</t>
  </si>
  <si>
    <t>Дополнительные сведения</t>
  </si>
  <si>
    <t>чел</t>
  </si>
  <si>
    <t xml:space="preserve">тыс.руб. </t>
  </si>
  <si>
    <t>Оплата труда</t>
  </si>
  <si>
    <t>Х</t>
  </si>
  <si>
    <t>Муниципальный заказ</t>
  </si>
  <si>
    <t>3.</t>
  </si>
  <si>
    <t>Численность</t>
  </si>
  <si>
    <t>чел.</t>
  </si>
  <si>
    <t>Исполнение бюджета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</si>
  <si>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</si>
  <si>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</si>
  <si>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</si>
  <si>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</si>
  <si>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</si>
  <si>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</si>
  <si>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</si>
  <si>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</si>
  <si>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</si>
  <si>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Кредиторская и дебиторская задолженность</t>
  </si>
  <si>
    <t>тыс.руб.</t>
  </si>
  <si>
    <t>Использование имущества</t>
  </si>
  <si>
    <t>Общая площадь объектов недвижимого имущества, находящегося у учреждения на праве оперативного управления на конец года</t>
  </si>
  <si>
    <t>Количество объектов недвижимого имущества, находящегося у учреждения на праве оперативного управления на конец года</t>
  </si>
  <si>
    <t>шт.ед.</t>
  </si>
  <si>
    <t>1.1</t>
  </si>
  <si>
    <t>2.1</t>
  </si>
  <si>
    <t>7</t>
  </si>
  <si>
    <t>8</t>
  </si>
  <si>
    <t>3</t>
  </si>
  <si>
    <t>3.1</t>
  </si>
  <si>
    <t>3.2</t>
  </si>
  <si>
    <t>Кол-во проведенных процедур при проведении муниципального заказа (аукционов, конкурсов, котировок)</t>
  </si>
  <si>
    <t>Общая стоимость заключенных контрактов по результатам проведенных процедур (аукционов, конкурсов, котировок)</t>
  </si>
  <si>
    <t>тыс.м2</t>
  </si>
  <si>
    <t>2012г.</t>
  </si>
  <si>
    <r>
      <t xml:space="preserve">Общая балансовая (остаточная) стоимость </t>
    </r>
    <r>
      <rPr>
        <b/>
        <sz val="12"/>
        <rFont val="Times New Roman"/>
        <family val="1"/>
        <charset val="204"/>
      </rPr>
      <t>движимого</t>
    </r>
    <r>
      <rPr>
        <sz val="12"/>
        <rFont val="Times New Roman"/>
        <family val="1"/>
        <charset val="204"/>
      </rPr>
      <t xml:space="preserve"> имущества, находящегося в оперативном управлении на конец года</t>
    </r>
  </si>
  <si>
    <r>
      <t xml:space="preserve">Общая балансовая (остаточная) стоимость </t>
    </r>
    <r>
      <rPr>
        <b/>
        <sz val="12"/>
        <rFont val="Times New Roman"/>
        <family val="1"/>
        <charset val="204"/>
      </rPr>
      <t xml:space="preserve">недвижимого </t>
    </r>
    <r>
      <rPr>
        <sz val="12"/>
        <rFont val="Times New Roman"/>
        <family val="1"/>
        <charset val="204"/>
      </rPr>
      <t>имущества, находящегося в оперативном управлении на конец года</t>
    </r>
  </si>
  <si>
    <r>
      <t xml:space="preserve">Общая балансовая (остаточная) стоимость движимого имущества, находящегося в оперативном управлении и переданного в </t>
    </r>
    <r>
      <rPr>
        <b/>
        <sz val="12"/>
        <rFont val="Times New Roman"/>
        <family val="1"/>
        <charset val="204"/>
      </rPr>
      <t>аренду или безвозмездное</t>
    </r>
    <r>
      <rPr>
        <sz val="12"/>
        <rFont val="Times New Roman"/>
        <family val="1"/>
        <charset val="204"/>
      </rPr>
      <t xml:space="preserve"> пользование на конец года</t>
    </r>
  </si>
  <si>
    <t>6</t>
  </si>
  <si>
    <t>Доля стоимости заказов, объявленных для субъектов малого предпринимательства, от общей стоимости размещенных заказов в соответствии с перечнем товаров, работ, услуг, установленным Правительством Российской Федерации (ст.15 94-фз)</t>
  </si>
  <si>
    <r>
      <t>Общая сумма, на которую были объявлены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торги и проведен запрос котировок (начальная/максимальная цена)</t>
    </r>
  </si>
  <si>
    <t>Муниципальные услуги (210-фз)</t>
  </si>
  <si>
    <t>Количество регламентированных услуг из п.1</t>
  </si>
  <si>
    <t xml:space="preserve">Количество услуг из п.1, оказываемых в электронной форме </t>
  </si>
  <si>
    <t>Количество услуг из п.1, размещенных на Портале государственных и муниципальных услуг правительства Ленинграсдкой области</t>
  </si>
  <si>
    <t>Количество  услуг, оказываемых муниципальными учреждениями и входящими в перечень, установленный распоряжением Правительства РФ от 25.04.2011 N 729-р «Об утверждении перечня услуг, оказываемых государственными и муниципальными учреждениями и другими организациями, в которых размещается государственное задание (заказ) или муниципальное задание (заказ), подлежащих включению в реестры государственных или муниципальных услуг и предоставляемых в электронной форме»</t>
  </si>
  <si>
    <r>
      <t xml:space="preserve">Общая балансовая (остаточная) стоимость недвижимого имущества, находящегося в оперативном управлении и переданного в </t>
    </r>
    <r>
      <rPr>
        <b/>
        <sz val="12"/>
        <rFont val="Times New Roman"/>
        <family val="1"/>
        <charset val="204"/>
      </rPr>
      <t>аренду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или в безвозмездное </t>
    </r>
    <r>
      <rPr>
        <sz val="12"/>
        <rFont val="Times New Roman"/>
        <family val="1"/>
        <charset val="204"/>
      </rPr>
      <t>пользование на конец года</t>
    </r>
  </si>
  <si>
    <r>
      <t xml:space="preserve">Общая площадь объектов недвижимого имущества, находящегося у учреждения на праве оперативного управления и переданного </t>
    </r>
    <r>
      <rPr>
        <b/>
        <sz val="12"/>
        <rFont val="Times New Roman"/>
        <family val="1"/>
        <charset val="204"/>
      </rPr>
      <t xml:space="preserve">в аренду или безвозмездное </t>
    </r>
    <r>
      <rPr>
        <sz val="12"/>
        <rFont val="Times New Roman"/>
        <family val="1"/>
        <charset val="204"/>
      </rPr>
      <t>поль зование на конец года</t>
    </r>
  </si>
  <si>
    <t>4</t>
  </si>
  <si>
    <t>5</t>
  </si>
  <si>
    <t>2013г.</t>
  </si>
  <si>
    <t>1.2</t>
  </si>
  <si>
    <t>1.4</t>
  </si>
  <si>
    <t>Количество штатных единиц учреждения на конец года в том числе:</t>
  </si>
  <si>
    <t>Административно-управленческий персонал</t>
  </si>
  <si>
    <t>Количество физических лиц</t>
  </si>
  <si>
    <t>3.3</t>
  </si>
  <si>
    <t>3.4</t>
  </si>
  <si>
    <t>2</t>
  </si>
  <si>
    <t>Выполнение плана детодней (85-к)</t>
  </si>
  <si>
    <t>Средняя наполняемость групп</t>
  </si>
  <si>
    <t>2.3</t>
  </si>
  <si>
    <t>2.2</t>
  </si>
  <si>
    <t>Кредиторская задолженность: всего /расшифровка/ ф.769</t>
  </si>
  <si>
    <t>в том числе по возмещению льготного питания детей</t>
  </si>
  <si>
    <t>Дебиторская задолженность: всего/рашифровка/ ф.769</t>
  </si>
  <si>
    <t>1</t>
  </si>
  <si>
    <t>Доход от платных услуг (кассовое поступление) ф.737</t>
  </si>
  <si>
    <t>Прочие безвозмездные поступления (кассовое исполнение) ф.737</t>
  </si>
  <si>
    <t>прочие работники</t>
  </si>
  <si>
    <t>Кол-во проведенных процедур по питанию на дошкольное образование (дошкольные группы)</t>
  </si>
  <si>
    <t>Расходы по питанию на дошкольное образование (дошкольные группы)</t>
  </si>
  <si>
    <t>Коммунальные услуги и ГСМ</t>
  </si>
  <si>
    <t>ГСМ по факту</t>
  </si>
  <si>
    <t>л</t>
  </si>
  <si>
    <t>Утвержденные бюджетные назначения (расходы) ф. 737</t>
  </si>
  <si>
    <t>Прочие безвозмездные поступления (план) в том числе: ф.737</t>
  </si>
  <si>
    <t>Безвозмездные поступления в виде материальных ценностей</t>
  </si>
  <si>
    <t>в том числе нереальная к взысканию</t>
  </si>
  <si>
    <t>руб/ ед.изм.</t>
  </si>
  <si>
    <t>Наименование услуги(работы), которые оказываются потребителям за плату</t>
  </si>
  <si>
    <t>Цена (тариф) на услугу</t>
  </si>
  <si>
    <t>руб/ед.изм.</t>
  </si>
  <si>
    <t>Количество потребителей, воспользовавшихся услугой</t>
  </si>
  <si>
    <t>…..</t>
  </si>
  <si>
    <t>……</t>
  </si>
  <si>
    <t>План детодней</t>
  </si>
  <si>
    <t>Факт детодней</t>
  </si>
  <si>
    <t>Средняя з/плата младших воспитателей</t>
  </si>
  <si>
    <t>Муниципальное задание</t>
  </si>
  <si>
    <t>Кол-во муниципальных услуг, оказываемых учреждением согласно муниципального задания</t>
  </si>
  <si>
    <t>Наименование и стоимость  муниципальной услуги, оказываемых учреждением согласно муниципального задания:</t>
  </si>
  <si>
    <t>7.1</t>
  </si>
  <si>
    <t>7.2</t>
  </si>
  <si>
    <t>7.n</t>
  </si>
  <si>
    <t>Количество услуг, оказываемых потребителям за плату</t>
  </si>
  <si>
    <r>
      <t xml:space="preserve">Общая балансовая (остаточная) стоимость </t>
    </r>
    <r>
      <rPr>
        <b/>
        <sz val="12"/>
        <rFont val="Times New Roman"/>
        <family val="1"/>
        <charset val="204"/>
      </rPr>
      <t>особо ценного</t>
    </r>
    <r>
      <rPr>
        <sz val="12"/>
        <rFont val="Times New Roman"/>
        <family val="1"/>
        <charset val="204"/>
      </rPr>
      <t xml:space="preserve"> движимого имущества, находящегося в оперативном управлении бюджетного учреждени</t>
    </r>
  </si>
  <si>
    <t>9</t>
  </si>
  <si>
    <t>10</t>
  </si>
  <si>
    <t>10.1</t>
  </si>
  <si>
    <t>11</t>
  </si>
  <si>
    <t>деятельности бюджетных учреждений сферы образования</t>
  </si>
  <si>
    <t>2014г.</t>
  </si>
  <si>
    <t>2014/ 2013, %</t>
  </si>
  <si>
    <t>педагогические работники школы</t>
  </si>
  <si>
    <t>педагогические работники детский сад (дошкольные группы)</t>
  </si>
  <si>
    <t>прочие работники детский сад (дошкольные группы)</t>
  </si>
  <si>
    <t>Административно-управленческий персонал школы</t>
  </si>
  <si>
    <t>Педагогический персонал школы</t>
  </si>
  <si>
    <t>Учебно-вспомогательный персонал школы</t>
  </si>
  <si>
    <t>Обслуживающий персонал школы</t>
  </si>
  <si>
    <t>Административно-управленческий персонал детский сад (дошкольные группы)</t>
  </si>
  <si>
    <t>Педагогический персонал детский сад (дошкольные группы)</t>
  </si>
  <si>
    <t>Учебно-вспомогательный персонал детский сад (дошкольные группы)</t>
  </si>
  <si>
    <t>Обслуживающий персонал детский сад (дошкольные группы)</t>
  </si>
  <si>
    <t>шт.ед/физ.л.</t>
  </si>
  <si>
    <t>1.1.1</t>
  </si>
  <si>
    <t>1.3.1</t>
  </si>
  <si>
    <t>1.4.1</t>
  </si>
  <si>
    <t>2.1.1</t>
  </si>
  <si>
    <t>2.2.1</t>
  </si>
  <si>
    <t>3.1.1</t>
  </si>
  <si>
    <t>3.2.1</t>
  </si>
  <si>
    <t>3.3.1</t>
  </si>
  <si>
    <t>3.4.1</t>
  </si>
  <si>
    <t>Нагрузка</t>
  </si>
  <si>
    <t>4.1</t>
  </si>
  <si>
    <t>4.2</t>
  </si>
  <si>
    <t>Среднесписочная численность ф.ЗП-Образование в том числе:</t>
  </si>
  <si>
    <t xml:space="preserve">Количество детей на одного работника </t>
  </si>
  <si>
    <t>Педагогический персонал - школа</t>
  </si>
  <si>
    <t>Прочий персонал - школа</t>
  </si>
  <si>
    <t>Прочий персонал - детский сад (дошкольные группы)</t>
  </si>
  <si>
    <t>детей /чел.</t>
  </si>
  <si>
    <t>Фактическая численность детей (ОШ-2)</t>
  </si>
  <si>
    <t>Фактическая численность детей ( 85-К)</t>
  </si>
  <si>
    <t xml:space="preserve">Фактическое кол-во групп </t>
  </si>
  <si>
    <t xml:space="preserve">Фактическое кол-во классов </t>
  </si>
  <si>
    <t>Кассовые расходы по фонду оплаты труда  ф.737 - школа</t>
  </si>
  <si>
    <t>Кассовые расходы по фонду оплаты труда  ф.737 - детский сад (дошкольные группы)</t>
  </si>
  <si>
    <t>Средняя з/плата административно-управленческого персонала ф. ЗП-Образование - сад (дошкольные группы)</t>
  </si>
  <si>
    <t>Средняя з/плата по по школе ф. ЗП-Образование</t>
  </si>
  <si>
    <t>Средняя з/плата по саду (дошкольным группам) ф. ЗП-Образование</t>
  </si>
  <si>
    <t>Средняя з/плата административно-управленческого персонала ф. ЗП-Образование - школа</t>
  </si>
  <si>
    <t xml:space="preserve"> Средняя з/плата педагогов - сад (дошкольные группы)</t>
  </si>
  <si>
    <t>Средняя з/плата прочего персонала школы</t>
  </si>
  <si>
    <t>Средняя з/плата прочего персонала сад (дошкольные группы)</t>
  </si>
  <si>
    <t>2.4</t>
  </si>
  <si>
    <t>2.4.1</t>
  </si>
  <si>
    <t>Фактические расходы ф.721, в т.ч.</t>
  </si>
  <si>
    <t>Фактические расходы ф.721 (школа)</t>
  </si>
  <si>
    <t>Кассовые расходы ф.737, в т.ч.</t>
  </si>
  <si>
    <t>Кассовые расходы ф.737 (школа)</t>
  </si>
  <si>
    <t>Фактические расходы ф.721 сад  (дошкольные группы)</t>
  </si>
  <si>
    <t>Кассовые расходы ф.737  сад (дошкольные группы)</t>
  </si>
  <si>
    <t>Содержание 1-го ребенка по фактическим расходам в день в школе</t>
  </si>
  <si>
    <t>Содержание 1-го ребенка по фактическим расходам в день в Детском саду (дошкольных группах)</t>
  </si>
  <si>
    <t>Содержание 1-го ребенка по фактическим расходам в год в школе</t>
  </si>
  <si>
    <t>Содержание 1-го  ребенка по кассовым расходам в день в школе</t>
  </si>
  <si>
    <t>Содержание  1-го ребенка по кассовым расходам в год в школе</t>
  </si>
  <si>
    <t>Содержание 1-го ребенка по фактическим расходам в год в Детском саду (дошкольных группах)</t>
  </si>
  <si>
    <t>Содержание 1-го  ребенка по кассовым расходам в день в Детском саду (в дошкольных группах)</t>
  </si>
  <si>
    <t>Содержание  1-го ребенка по кассовым расходам в год в Детском саду (в дошкольных группах)</t>
  </si>
  <si>
    <t>Предоставление образования в рамках основной образовательной программы дошкольного образования</t>
  </si>
  <si>
    <t>руб. за ед.</t>
  </si>
  <si>
    <t>Содержание ребенка (присмотр и уход) в муниципальных образовательных учреждениях, реализующих основную общеобразовательную программу дошкольного образования</t>
  </si>
  <si>
    <t>затраты на оказание муниципальной услуги</t>
  </si>
  <si>
    <t>2.2.2</t>
  </si>
  <si>
    <t>затраты на содержание имущества</t>
  </si>
  <si>
    <t>Предоставление образования в рамках основной общеобразовательной программы начального общего образования</t>
  </si>
  <si>
    <t>2.3.1</t>
  </si>
  <si>
    <t>2.3.2</t>
  </si>
  <si>
    <t>Предоставление образования в рамках основной общеобразовательной программы основного общего образования</t>
  </si>
  <si>
    <t>2.4.2</t>
  </si>
  <si>
    <t>2.5</t>
  </si>
  <si>
    <t>Предоставление образования в рамках основной общеобразовательной программы среднего (полного) общего образования</t>
  </si>
  <si>
    <t>2.5.1</t>
  </si>
  <si>
    <t>2.5.2</t>
  </si>
  <si>
    <t>1.1.</t>
  </si>
  <si>
    <t>по школе</t>
  </si>
  <si>
    <t>по дошкольным группам</t>
  </si>
  <si>
    <t xml:space="preserve">Административно-управленческий персонал </t>
  </si>
  <si>
    <t xml:space="preserve">Педагогический персонал </t>
  </si>
  <si>
    <t xml:space="preserve">Учебно-вспомогательный персонал </t>
  </si>
  <si>
    <t xml:space="preserve">Обслуживающий персонал </t>
  </si>
  <si>
    <t xml:space="preserve">педагогические работники </t>
  </si>
  <si>
    <t>прочие работники - школа</t>
  </si>
  <si>
    <t xml:space="preserve">Кассовые расходы по фонду оплаты труда  ф.737 </t>
  </si>
  <si>
    <t>Средняя з/плата по учреждению ф. ЗП-Образование</t>
  </si>
  <si>
    <t xml:space="preserve">Средняя з/плата административно-управленческого персонала ф. ЗП-Образование </t>
  </si>
  <si>
    <t xml:space="preserve">Средняя з/плата прочего персонала </t>
  </si>
  <si>
    <t>Содержание 1-го ребенка по фактическим расходам в день в том числе:</t>
  </si>
  <si>
    <t>Содержание 1-го ребенка по фактическим расходам в год в том числе:</t>
  </si>
  <si>
    <t>Содержание 1-го  ребенка по кассовым расходам в день в том числе:</t>
  </si>
  <si>
    <t>Содержание  1-го ребенка по кассовым расходам в год в том числе:</t>
  </si>
  <si>
    <t>1.2.</t>
  </si>
  <si>
    <t>1.2.1.</t>
  </si>
  <si>
    <t>1.1.2</t>
  </si>
  <si>
    <t>1.2.2</t>
  </si>
  <si>
    <t>1.3.</t>
  </si>
  <si>
    <t>1.3.2</t>
  </si>
  <si>
    <t>1.4.2</t>
  </si>
  <si>
    <t>2.1.</t>
  </si>
  <si>
    <t>2.1.2</t>
  </si>
  <si>
    <t>2.2.</t>
  </si>
  <si>
    <t>3.1.</t>
  </si>
  <si>
    <t>3.1.2</t>
  </si>
  <si>
    <t>3.2.2</t>
  </si>
  <si>
    <t>3.3.2</t>
  </si>
  <si>
    <t>3.4.2</t>
  </si>
  <si>
    <t>4.1.</t>
  </si>
  <si>
    <t>4.1.1</t>
  </si>
  <si>
    <t>4.1.2</t>
  </si>
  <si>
    <t>4.2.1</t>
  </si>
  <si>
    <t>4.3.</t>
  </si>
  <si>
    <t>4.3.1</t>
  </si>
  <si>
    <t>4.3.2</t>
  </si>
  <si>
    <t>4.4.</t>
  </si>
  <si>
    <t>4.4.1</t>
  </si>
  <si>
    <t>4.4.2</t>
  </si>
  <si>
    <t>7.1.1</t>
  </si>
  <si>
    <t>7.1.2</t>
  </si>
  <si>
    <t>7.2.1</t>
  </si>
  <si>
    <t>7.2.2</t>
  </si>
  <si>
    <t xml:space="preserve">Прочий персонал </t>
  </si>
  <si>
    <t>Фактическая численность детей (ОШ-2, 85-К, 1-ДО)</t>
  </si>
  <si>
    <t>Средняя з/плата педагогического персонала ф. ЗП-Образование :</t>
  </si>
  <si>
    <t>5.1</t>
  </si>
  <si>
    <t>5.2</t>
  </si>
  <si>
    <t>5.</t>
  </si>
  <si>
    <t>6.1</t>
  </si>
  <si>
    <t>6.2</t>
  </si>
  <si>
    <t>Главный бухгалтер</t>
  </si>
  <si>
    <t xml:space="preserve">Исп. </t>
  </si>
  <si>
    <t>Руководитель</t>
  </si>
  <si>
    <t>МОБУ "Селивановская основная общеобразовательная школа"</t>
  </si>
  <si>
    <t>Средняя з/плата педагогического персонала ф. ЗП-Образование -  школа:</t>
  </si>
  <si>
    <t>Средняя з/плата учителей ф. ЗП-Образование  школа:</t>
  </si>
  <si>
    <t xml:space="preserve"> Средняя з/плата воспитателей - сад (дошкольные группы)</t>
  </si>
  <si>
    <t>Доход от платных услуг всего (план) ф.737 (родительская плата)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</si>
</sst>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14" x14ac:knownFonts="1">
    <font>
      <sz val="10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tabSelected="1" workbookViewId="0">
      <selection activeCell="A3" sqref="A3:G3"/>
    </sheetView>
  </sheetViews>
  <sheetFormatPr defaultRowHeight="16.5" x14ac:dyDescent="0.2"/>
  <cols>
    <col min="1" max="1" width="5.85546875" style="17" customWidth="1"/>
    <col min="2" max="2" width="83.140625" style="12" customWidth="1"/>
    <col min="3" max="3" width="12.140625" customWidth="1"/>
    <col min="4" max="6" width="12.5703125" style="79" customWidth="1"/>
    <col min="7" max="7" width="12.5703125" style="80" customWidth="1"/>
  </cols>
  <sheetData>
    <row r="1" spans="1:7" ht="6.75" customHeight="1" x14ac:dyDescent="0.2">
      <c r="A1" s="1"/>
      <c r="B1" s="1"/>
      <c r="C1" s="1"/>
      <c r="D1" s="81"/>
      <c r="E1" s="81"/>
      <c r="F1" s="81"/>
      <c r="G1" s="82"/>
    </row>
    <row r="2" spans="1:7" ht="18.75" x14ac:dyDescent="0.2">
      <c r="A2" s="51" t="s">
        <v>0</v>
      </c>
      <c r="B2" s="51"/>
      <c r="C2" s="51"/>
      <c r="D2" s="51"/>
      <c r="E2" s="51"/>
      <c r="F2" s="51"/>
      <c r="G2" s="51"/>
    </row>
    <row r="3" spans="1:7" ht="18.75" x14ac:dyDescent="0.2">
      <c r="A3" s="52" t="s">
        <v>116</v>
      </c>
      <c r="B3" s="52"/>
      <c r="C3" s="52"/>
      <c r="D3" s="52"/>
      <c r="E3" s="52"/>
      <c r="F3" s="52"/>
      <c r="G3" s="52"/>
    </row>
    <row r="4" spans="1:7" ht="18.75" x14ac:dyDescent="0.2">
      <c r="A4" s="38"/>
      <c r="B4" s="38"/>
      <c r="C4" s="38"/>
      <c r="D4" s="54"/>
      <c r="E4" s="54"/>
      <c r="F4" s="54"/>
      <c r="G4" s="54"/>
    </row>
    <row r="5" spans="1:7" ht="18.75" x14ac:dyDescent="0.2">
      <c r="A5" s="49" t="s">
        <v>250</v>
      </c>
      <c r="B5" s="49"/>
      <c r="C5" s="49"/>
      <c r="D5" s="49"/>
      <c r="E5" s="49"/>
      <c r="F5" s="49"/>
      <c r="G5" s="49"/>
    </row>
    <row r="6" spans="1:7" ht="15.75" x14ac:dyDescent="0.2">
      <c r="A6" s="50"/>
      <c r="B6" s="50"/>
      <c r="C6" s="50"/>
      <c r="D6" s="50"/>
      <c r="E6" s="50"/>
      <c r="F6" s="50"/>
      <c r="G6" s="50"/>
    </row>
    <row r="7" spans="1:7" ht="33" x14ac:dyDescent="0.2">
      <c r="A7" s="14" t="s">
        <v>1</v>
      </c>
      <c r="B7" s="8" t="s">
        <v>2</v>
      </c>
      <c r="C7" s="2" t="s">
        <v>3</v>
      </c>
      <c r="D7" s="55" t="s">
        <v>49</v>
      </c>
      <c r="E7" s="55" t="s">
        <v>65</v>
      </c>
      <c r="F7" s="55" t="s">
        <v>117</v>
      </c>
      <c r="G7" s="56" t="s">
        <v>118</v>
      </c>
    </row>
    <row r="8" spans="1:7" x14ac:dyDescent="0.25">
      <c r="A8" s="16" t="s">
        <v>24</v>
      </c>
      <c r="B8" s="4" t="s">
        <v>21</v>
      </c>
      <c r="C8" s="4"/>
      <c r="D8" s="57"/>
      <c r="E8" s="57"/>
      <c r="F8" s="57"/>
      <c r="G8" s="56"/>
    </row>
    <row r="9" spans="1:7" x14ac:dyDescent="0.2">
      <c r="A9" s="14">
        <v>1</v>
      </c>
      <c r="B9" s="25" t="s">
        <v>68</v>
      </c>
      <c r="C9" s="2" t="s">
        <v>38</v>
      </c>
      <c r="D9" s="58">
        <v>37.14</v>
      </c>
      <c r="E9" s="58">
        <v>37.159999999999997</v>
      </c>
      <c r="F9" s="58">
        <f>F10+F13+F16+F19</f>
        <v>35.489999999999995</v>
      </c>
      <c r="G9" s="56">
        <f t="shared" ref="G9:G91" si="0">F9/E9</f>
        <v>0.95505920344456396</v>
      </c>
    </row>
    <row r="10" spans="1:7" x14ac:dyDescent="0.2">
      <c r="A10" s="14" t="s">
        <v>193</v>
      </c>
      <c r="B10" s="8" t="s">
        <v>196</v>
      </c>
      <c r="C10" s="2" t="s">
        <v>38</v>
      </c>
      <c r="D10" s="58">
        <v>3</v>
      </c>
      <c r="E10" s="58">
        <v>3</v>
      </c>
      <c r="F10" s="58">
        <v>2.75</v>
      </c>
      <c r="G10" s="56">
        <f t="shared" si="0"/>
        <v>0.91666666666666663</v>
      </c>
    </row>
    <row r="11" spans="1:7" x14ac:dyDescent="0.2">
      <c r="A11" s="39" t="s">
        <v>131</v>
      </c>
      <c r="B11" s="8" t="s">
        <v>122</v>
      </c>
      <c r="C11" s="2" t="s">
        <v>38</v>
      </c>
      <c r="D11" s="58">
        <v>2.5</v>
      </c>
      <c r="E11" s="58">
        <v>2.5</v>
      </c>
      <c r="F11" s="58">
        <v>2.5</v>
      </c>
      <c r="G11" s="56">
        <f t="shared" si="0"/>
        <v>1</v>
      </c>
    </row>
    <row r="12" spans="1:7" x14ac:dyDescent="0.2">
      <c r="A12" s="39" t="s">
        <v>212</v>
      </c>
      <c r="B12" s="8" t="s">
        <v>126</v>
      </c>
      <c r="C12" s="2" t="s">
        <v>38</v>
      </c>
      <c r="D12" s="58">
        <v>0.5</v>
      </c>
      <c r="E12" s="58">
        <v>0.5</v>
      </c>
      <c r="F12" s="58">
        <v>0.25</v>
      </c>
      <c r="G12" s="56">
        <f t="shared" si="0"/>
        <v>0.5</v>
      </c>
    </row>
    <row r="13" spans="1:7" x14ac:dyDescent="0.2">
      <c r="A13" s="35" t="s">
        <v>210</v>
      </c>
      <c r="B13" s="8" t="s">
        <v>197</v>
      </c>
      <c r="C13" s="2" t="s">
        <v>38</v>
      </c>
      <c r="D13" s="58">
        <f>D14+D15</f>
        <v>12.84</v>
      </c>
      <c r="E13" s="58">
        <f>E14+E15</f>
        <v>12.86</v>
      </c>
      <c r="F13" s="58">
        <f>F14+F15</f>
        <v>11.44</v>
      </c>
      <c r="G13" s="56">
        <f t="shared" si="0"/>
        <v>0.88958009331259724</v>
      </c>
    </row>
    <row r="14" spans="1:7" ht="17.25" customHeight="1" x14ac:dyDescent="0.2">
      <c r="A14" s="39" t="s">
        <v>211</v>
      </c>
      <c r="B14" s="8" t="s">
        <v>123</v>
      </c>
      <c r="C14" s="2" t="s">
        <v>38</v>
      </c>
      <c r="D14" s="58">
        <v>10.59</v>
      </c>
      <c r="E14" s="58">
        <v>10.61</v>
      </c>
      <c r="F14" s="58">
        <v>9.19</v>
      </c>
      <c r="G14" s="56">
        <f t="shared" si="0"/>
        <v>0.86616399622997176</v>
      </c>
    </row>
    <row r="15" spans="1:7" x14ac:dyDescent="0.2">
      <c r="A15" s="39" t="s">
        <v>213</v>
      </c>
      <c r="B15" s="8" t="s">
        <v>127</v>
      </c>
      <c r="C15" s="2" t="s">
        <v>38</v>
      </c>
      <c r="D15" s="58">
        <v>2.25</v>
      </c>
      <c r="E15" s="58">
        <v>2.25</v>
      </c>
      <c r="F15" s="58">
        <v>2.25</v>
      </c>
      <c r="G15" s="56">
        <f t="shared" si="0"/>
        <v>1</v>
      </c>
    </row>
    <row r="16" spans="1:7" x14ac:dyDescent="0.2">
      <c r="A16" s="35" t="s">
        <v>214</v>
      </c>
      <c r="B16" s="8" t="s">
        <v>198</v>
      </c>
      <c r="C16" s="2" t="s">
        <v>38</v>
      </c>
      <c r="D16" s="58">
        <v>3.3</v>
      </c>
      <c r="E16" s="58">
        <v>3.3</v>
      </c>
      <c r="F16" s="58">
        <v>3.3</v>
      </c>
      <c r="G16" s="56">
        <f t="shared" si="0"/>
        <v>1</v>
      </c>
    </row>
    <row r="17" spans="1:7" ht="17.25" customHeight="1" x14ac:dyDescent="0.2">
      <c r="A17" s="39" t="s">
        <v>132</v>
      </c>
      <c r="B17" s="8" t="s">
        <v>124</v>
      </c>
      <c r="C17" s="2" t="s">
        <v>38</v>
      </c>
      <c r="D17" s="58">
        <v>1.5</v>
      </c>
      <c r="E17" s="58">
        <v>1.5</v>
      </c>
      <c r="F17" s="58">
        <v>1.5</v>
      </c>
      <c r="G17" s="56">
        <f t="shared" si="0"/>
        <v>1</v>
      </c>
    </row>
    <row r="18" spans="1:7" x14ac:dyDescent="0.2">
      <c r="A18" s="39" t="s">
        <v>215</v>
      </c>
      <c r="B18" s="8" t="s">
        <v>128</v>
      </c>
      <c r="C18" s="2" t="s">
        <v>38</v>
      </c>
      <c r="D18" s="58">
        <v>1.8</v>
      </c>
      <c r="E18" s="58">
        <v>1.8</v>
      </c>
      <c r="F18" s="58">
        <v>1.8</v>
      </c>
      <c r="G18" s="56">
        <f t="shared" si="0"/>
        <v>1</v>
      </c>
    </row>
    <row r="19" spans="1:7" x14ac:dyDescent="0.2">
      <c r="A19" s="35" t="s">
        <v>67</v>
      </c>
      <c r="B19" s="8" t="s">
        <v>199</v>
      </c>
      <c r="C19" s="2" t="s">
        <v>38</v>
      </c>
      <c r="D19" s="58">
        <v>18</v>
      </c>
      <c r="E19" s="58">
        <v>18</v>
      </c>
      <c r="F19" s="58">
        <v>18</v>
      </c>
      <c r="G19" s="56">
        <f t="shared" si="0"/>
        <v>1</v>
      </c>
    </row>
    <row r="20" spans="1:7" ht="17.25" customHeight="1" x14ac:dyDescent="0.2">
      <c r="A20" s="39" t="s">
        <v>133</v>
      </c>
      <c r="B20" s="8" t="s">
        <v>125</v>
      </c>
      <c r="C20" s="2" t="s">
        <v>38</v>
      </c>
      <c r="D20" s="58">
        <v>9.5</v>
      </c>
      <c r="E20" s="58">
        <v>9.5</v>
      </c>
      <c r="F20" s="58">
        <v>9.5</v>
      </c>
      <c r="G20" s="56">
        <f t="shared" si="0"/>
        <v>1</v>
      </c>
    </row>
    <row r="21" spans="1:7" x14ac:dyDescent="0.2">
      <c r="A21" s="39" t="s">
        <v>216</v>
      </c>
      <c r="B21" s="8" t="s">
        <v>129</v>
      </c>
      <c r="C21" s="2" t="s">
        <v>38</v>
      </c>
      <c r="D21" s="58">
        <v>8.5</v>
      </c>
      <c r="E21" s="58">
        <v>8.5</v>
      </c>
      <c r="F21" s="58">
        <v>8.5</v>
      </c>
      <c r="G21" s="56">
        <f t="shared" si="0"/>
        <v>1</v>
      </c>
    </row>
    <row r="22" spans="1:7" x14ac:dyDescent="0.2">
      <c r="A22" s="14">
        <v>2</v>
      </c>
      <c r="B22" s="25" t="s">
        <v>143</v>
      </c>
      <c r="C22" s="2" t="s">
        <v>22</v>
      </c>
      <c r="D22" s="59">
        <v>28.7</v>
      </c>
      <c r="E22" s="59">
        <v>30.1</v>
      </c>
      <c r="F22" s="59">
        <v>31.7</v>
      </c>
      <c r="G22" s="56">
        <f t="shared" si="0"/>
        <v>1.0531561461794019</v>
      </c>
    </row>
    <row r="23" spans="1:7" x14ac:dyDescent="0.2">
      <c r="A23" s="14" t="s">
        <v>217</v>
      </c>
      <c r="B23" s="8" t="s">
        <v>200</v>
      </c>
      <c r="C23" s="2" t="s">
        <v>22</v>
      </c>
      <c r="D23" s="59">
        <v>10.199999999999999</v>
      </c>
      <c r="E23" s="59">
        <v>10.6</v>
      </c>
      <c r="F23" s="59">
        <v>11.4</v>
      </c>
      <c r="G23" s="56">
        <f t="shared" si="0"/>
        <v>1.0754716981132075</v>
      </c>
    </row>
    <row r="24" spans="1:7" ht="17.25" customHeight="1" x14ac:dyDescent="0.2">
      <c r="A24" s="39" t="s">
        <v>134</v>
      </c>
      <c r="B24" s="8" t="s">
        <v>119</v>
      </c>
      <c r="C24" s="2" t="s">
        <v>22</v>
      </c>
      <c r="D24" s="59">
        <v>8.1999999999999993</v>
      </c>
      <c r="E24" s="59">
        <v>8.6</v>
      </c>
      <c r="F24" s="59">
        <v>8.4</v>
      </c>
      <c r="G24" s="56">
        <f t="shared" si="0"/>
        <v>0.9767441860465117</v>
      </c>
    </row>
    <row r="25" spans="1:7" x14ac:dyDescent="0.2">
      <c r="A25" s="39" t="s">
        <v>218</v>
      </c>
      <c r="B25" s="8" t="s">
        <v>120</v>
      </c>
      <c r="C25" s="2" t="s">
        <v>22</v>
      </c>
      <c r="D25" s="59">
        <v>2</v>
      </c>
      <c r="E25" s="59">
        <v>2</v>
      </c>
      <c r="F25" s="59">
        <v>3</v>
      </c>
      <c r="G25" s="56">
        <f t="shared" si="0"/>
        <v>1.5</v>
      </c>
    </row>
    <row r="26" spans="1:7" x14ac:dyDescent="0.2">
      <c r="A26" s="35" t="s">
        <v>219</v>
      </c>
      <c r="B26" s="8" t="s">
        <v>84</v>
      </c>
      <c r="C26" s="2" t="s">
        <v>22</v>
      </c>
      <c r="D26" s="59">
        <v>18.5</v>
      </c>
      <c r="E26" s="59">
        <v>19.5</v>
      </c>
      <c r="F26" s="59">
        <v>20.3</v>
      </c>
      <c r="G26" s="56">
        <f t="shared" si="0"/>
        <v>1.0410256410256411</v>
      </c>
    </row>
    <row r="27" spans="1:7" ht="17.25" customHeight="1" x14ac:dyDescent="0.2">
      <c r="A27" s="39" t="s">
        <v>135</v>
      </c>
      <c r="B27" s="8" t="s">
        <v>201</v>
      </c>
      <c r="C27" s="2" t="s">
        <v>22</v>
      </c>
      <c r="D27" s="59">
        <v>10.5</v>
      </c>
      <c r="E27" s="59">
        <v>11.5</v>
      </c>
      <c r="F27" s="59">
        <v>11</v>
      </c>
      <c r="G27" s="56">
        <f t="shared" si="0"/>
        <v>0.95652173913043481</v>
      </c>
    </row>
    <row r="28" spans="1:7" ht="17.25" customHeight="1" x14ac:dyDescent="0.2">
      <c r="A28" s="39" t="s">
        <v>182</v>
      </c>
      <c r="B28" s="8" t="s">
        <v>121</v>
      </c>
      <c r="C28" s="2" t="s">
        <v>22</v>
      </c>
      <c r="D28" s="59">
        <v>8</v>
      </c>
      <c r="E28" s="59">
        <v>8</v>
      </c>
      <c r="F28" s="59">
        <v>9.3000000000000007</v>
      </c>
      <c r="G28" s="56">
        <f t="shared" si="0"/>
        <v>1.1625000000000001</v>
      </c>
    </row>
    <row r="29" spans="1:7" x14ac:dyDescent="0.25">
      <c r="A29" s="20" t="s">
        <v>20</v>
      </c>
      <c r="B29" s="26" t="s">
        <v>70</v>
      </c>
      <c r="C29" s="2" t="s">
        <v>22</v>
      </c>
      <c r="D29" s="57">
        <v>30</v>
      </c>
      <c r="E29" s="55">
        <v>33</v>
      </c>
      <c r="F29" s="55">
        <v>33</v>
      </c>
      <c r="G29" s="56">
        <f t="shared" si="0"/>
        <v>1</v>
      </c>
    </row>
    <row r="30" spans="1:7" x14ac:dyDescent="0.25">
      <c r="A30" s="20" t="s">
        <v>220</v>
      </c>
      <c r="B30" s="8" t="s">
        <v>196</v>
      </c>
      <c r="C30" s="21" t="s">
        <v>22</v>
      </c>
      <c r="D30" s="57">
        <v>3</v>
      </c>
      <c r="E30" s="55">
        <v>3</v>
      </c>
      <c r="F30" s="55">
        <v>3</v>
      </c>
      <c r="G30" s="56">
        <f t="shared" si="0"/>
        <v>1</v>
      </c>
    </row>
    <row r="31" spans="1:7" x14ac:dyDescent="0.25">
      <c r="A31" s="40" t="s">
        <v>136</v>
      </c>
      <c r="B31" s="8" t="s">
        <v>122</v>
      </c>
      <c r="C31" s="21" t="s">
        <v>22</v>
      </c>
      <c r="D31" s="57">
        <v>3</v>
      </c>
      <c r="E31" s="55">
        <v>3</v>
      </c>
      <c r="F31" s="55">
        <v>3</v>
      </c>
      <c r="G31" s="56">
        <f t="shared" si="0"/>
        <v>1</v>
      </c>
    </row>
    <row r="32" spans="1:7" x14ac:dyDescent="0.25">
      <c r="A32" s="40" t="s">
        <v>221</v>
      </c>
      <c r="B32" s="8" t="s">
        <v>126</v>
      </c>
      <c r="C32" s="21" t="s">
        <v>22</v>
      </c>
      <c r="D32" s="57">
        <v>0</v>
      </c>
      <c r="E32" s="55">
        <v>0</v>
      </c>
      <c r="F32" s="55">
        <v>0</v>
      </c>
      <c r="G32" s="56" t="e">
        <f t="shared" si="0"/>
        <v>#DIV/0!</v>
      </c>
    </row>
    <row r="33" spans="1:7" x14ac:dyDescent="0.25">
      <c r="A33" s="36" t="s">
        <v>45</v>
      </c>
      <c r="B33" s="8" t="s">
        <v>197</v>
      </c>
      <c r="C33" s="21" t="s">
        <v>22</v>
      </c>
      <c r="D33" s="57">
        <v>10</v>
      </c>
      <c r="E33" s="55">
        <v>12</v>
      </c>
      <c r="F33" s="55">
        <v>12</v>
      </c>
      <c r="G33" s="56">
        <f t="shared" si="0"/>
        <v>1</v>
      </c>
    </row>
    <row r="34" spans="1:7" x14ac:dyDescent="0.25">
      <c r="A34" s="40" t="s">
        <v>137</v>
      </c>
      <c r="B34" s="8" t="s">
        <v>123</v>
      </c>
      <c r="C34" s="21" t="s">
        <v>22</v>
      </c>
      <c r="D34" s="57">
        <v>8</v>
      </c>
      <c r="E34" s="55">
        <v>9</v>
      </c>
      <c r="F34" s="55">
        <v>9</v>
      </c>
      <c r="G34" s="56">
        <f t="shared" si="0"/>
        <v>1</v>
      </c>
    </row>
    <row r="35" spans="1:7" x14ac:dyDescent="0.25">
      <c r="A35" s="40" t="s">
        <v>222</v>
      </c>
      <c r="B35" s="8" t="s">
        <v>127</v>
      </c>
      <c r="C35" s="21" t="s">
        <v>22</v>
      </c>
      <c r="D35" s="57">
        <v>2</v>
      </c>
      <c r="E35" s="55">
        <v>3</v>
      </c>
      <c r="F35" s="55">
        <v>3</v>
      </c>
      <c r="G35" s="56">
        <f t="shared" si="0"/>
        <v>1</v>
      </c>
    </row>
    <row r="36" spans="1:7" x14ac:dyDescent="0.25">
      <c r="A36" s="36" t="s">
        <v>71</v>
      </c>
      <c r="B36" s="8" t="s">
        <v>198</v>
      </c>
      <c r="C36" s="21" t="s">
        <v>22</v>
      </c>
      <c r="D36" s="57">
        <v>2</v>
      </c>
      <c r="E36" s="55">
        <v>2</v>
      </c>
      <c r="F36" s="55">
        <v>2</v>
      </c>
      <c r="G36" s="56">
        <f t="shared" si="0"/>
        <v>1</v>
      </c>
    </row>
    <row r="37" spans="1:7" x14ac:dyDescent="0.25">
      <c r="A37" s="40" t="s">
        <v>138</v>
      </c>
      <c r="B37" s="8" t="s">
        <v>124</v>
      </c>
      <c r="C37" s="21" t="s">
        <v>22</v>
      </c>
      <c r="D37" s="57">
        <v>1</v>
      </c>
      <c r="E37" s="55">
        <v>1</v>
      </c>
      <c r="F37" s="55">
        <v>1</v>
      </c>
      <c r="G37" s="56">
        <f t="shared" si="0"/>
        <v>1</v>
      </c>
    </row>
    <row r="38" spans="1:7" x14ac:dyDescent="0.25">
      <c r="A38" s="40" t="s">
        <v>223</v>
      </c>
      <c r="B38" s="8" t="s">
        <v>128</v>
      </c>
      <c r="C38" s="21" t="s">
        <v>22</v>
      </c>
      <c r="D38" s="57">
        <v>1</v>
      </c>
      <c r="E38" s="55">
        <v>1</v>
      </c>
      <c r="F38" s="55">
        <v>1</v>
      </c>
      <c r="G38" s="56">
        <f t="shared" si="0"/>
        <v>1</v>
      </c>
    </row>
    <row r="39" spans="1:7" x14ac:dyDescent="0.25">
      <c r="A39" s="36" t="s">
        <v>72</v>
      </c>
      <c r="B39" s="8" t="s">
        <v>199</v>
      </c>
      <c r="C39" s="21" t="s">
        <v>22</v>
      </c>
      <c r="D39" s="57">
        <v>15</v>
      </c>
      <c r="E39" s="55">
        <v>16</v>
      </c>
      <c r="F39" s="55">
        <v>16</v>
      </c>
      <c r="G39" s="56">
        <f t="shared" si="0"/>
        <v>1</v>
      </c>
    </row>
    <row r="40" spans="1:7" x14ac:dyDescent="0.25">
      <c r="A40" s="40" t="s">
        <v>139</v>
      </c>
      <c r="B40" s="8" t="s">
        <v>125</v>
      </c>
      <c r="C40" s="21" t="s">
        <v>22</v>
      </c>
      <c r="D40" s="57">
        <v>7</v>
      </c>
      <c r="E40" s="55">
        <v>8</v>
      </c>
      <c r="F40" s="55">
        <v>8</v>
      </c>
      <c r="G40" s="56">
        <f t="shared" si="0"/>
        <v>1</v>
      </c>
    </row>
    <row r="41" spans="1:7" x14ac:dyDescent="0.25">
      <c r="A41" s="40" t="s">
        <v>224</v>
      </c>
      <c r="B41" s="8" t="s">
        <v>129</v>
      </c>
      <c r="C41" s="21" t="s">
        <v>22</v>
      </c>
      <c r="D41" s="57">
        <v>8</v>
      </c>
      <c r="E41" s="55">
        <v>8</v>
      </c>
      <c r="F41" s="55">
        <v>8</v>
      </c>
      <c r="G41" s="56">
        <f t="shared" si="0"/>
        <v>1</v>
      </c>
    </row>
    <row r="42" spans="1:7" x14ac:dyDescent="0.25">
      <c r="A42" s="20" t="s">
        <v>63</v>
      </c>
      <c r="B42" s="23" t="s">
        <v>140</v>
      </c>
      <c r="C42" s="21"/>
      <c r="D42" s="57"/>
      <c r="E42" s="55"/>
      <c r="F42" s="55"/>
      <c r="G42" s="56" t="e">
        <f t="shared" si="0"/>
        <v>#DIV/0!</v>
      </c>
    </row>
    <row r="43" spans="1:7" x14ac:dyDescent="0.2">
      <c r="A43" s="20" t="s">
        <v>225</v>
      </c>
      <c r="B43" s="30" t="s">
        <v>69</v>
      </c>
      <c r="C43" s="31" t="s">
        <v>130</v>
      </c>
      <c r="D43" s="60">
        <f t="shared" ref="D43:F54" si="1">D10/D30</f>
        <v>1</v>
      </c>
      <c r="E43" s="60">
        <f t="shared" si="1"/>
        <v>1</v>
      </c>
      <c r="F43" s="60">
        <f t="shared" si="1"/>
        <v>0.91666666666666663</v>
      </c>
      <c r="G43" s="56">
        <f t="shared" si="0"/>
        <v>0.91666666666666663</v>
      </c>
    </row>
    <row r="44" spans="1:7" x14ac:dyDescent="0.2">
      <c r="A44" s="39" t="s">
        <v>226</v>
      </c>
      <c r="B44" s="30" t="s">
        <v>122</v>
      </c>
      <c r="C44" s="31" t="s">
        <v>130</v>
      </c>
      <c r="D44" s="61">
        <f t="shared" si="1"/>
        <v>0.83333333333333337</v>
      </c>
      <c r="E44" s="61">
        <f t="shared" si="1"/>
        <v>0.83333333333333337</v>
      </c>
      <c r="F44" s="61">
        <f t="shared" si="1"/>
        <v>0.83333333333333337</v>
      </c>
      <c r="G44" s="56">
        <f t="shared" si="0"/>
        <v>1</v>
      </c>
    </row>
    <row r="45" spans="1:7" x14ac:dyDescent="0.2">
      <c r="A45" s="39" t="s">
        <v>227</v>
      </c>
      <c r="B45" s="30" t="s">
        <v>126</v>
      </c>
      <c r="C45" s="31" t="s">
        <v>130</v>
      </c>
      <c r="D45" s="61" t="e">
        <f t="shared" si="1"/>
        <v>#DIV/0!</v>
      </c>
      <c r="E45" s="61" t="e">
        <f t="shared" si="1"/>
        <v>#DIV/0!</v>
      </c>
      <c r="F45" s="61" t="e">
        <f t="shared" si="1"/>
        <v>#DIV/0!</v>
      </c>
      <c r="G45" s="56" t="e">
        <f t="shared" si="0"/>
        <v>#DIV/0!</v>
      </c>
    </row>
    <row r="46" spans="1:7" x14ac:dyDescent="0.2">
      <c r="A46" s="35" t="s">
        <v>142</v>
      </c>
      <c r="B46" s="30" t="s">
        <v>197</v>
      </c>
      <c r="C46" s="31" t="s">
        <v>130</v>
      </c>
      <c r="D46" s="61">
        <f t="shared" si="1"/>
        <v>1.284</v>
      </c>
      <c r="E46" s="61">
        <f t="shared" si="1"/>
        <v>1.0716666666666665</v>
      </c>
      <c r="F46" s="61">
        <f t="shared" si="1"/>
        <v>0.95333333333333325</v>
      </c>
      <c r="G46" s="56">
        <f t="shared" si="0"/>
        <v>0.88958009331259724</v>
      </c>
    </row>
    <row r="47" spans="1:7" x14ac:dyDescent="0.2">
      <c r="A47" s="39" t="s">
        <v>228</v>
      </c>
      <c r="B47" s="30" t="s">
        <v>123</v>
      </c>
      <c r="C47" s="31" t="s">
        <v>130</v>
      </c>
      <c r="D47" s="61">
        <f t="shared" si="1"/>
        <v>1.32375</v>
      </c>
      <c r="E47" s="61">
        <f t="shared" si="1"/>
        <v>1.1788888888888889</v>
      </c>
      <c r="F47" s="61">
        <f t="shared" si="1"/>
        <v>1.0211111111111111</v>
      </c>
      <c r="G47" s="56">
        <f t="shared" si="0"/>
        <v>0.86616399622997176</v>
      </c>
    </row>
    <row r="48" spans="1:7" x14ac:dyDescent="0.2">
      <c r="A48" s="39" t="s">
        <v>228</v>
      </c>
      <c r="B48" s="30" t="s">
        <v>127</v>
      </c>
      <c r="C48" s="31" t="s">
        <v>130</v>
      </c>
      <c r="D48" s="61">
        <f t="shared" si="1"/>
        <v>1.125</v>
      </c>
      <c r="E48" s="61">
        <f t="shared" si="1"/>
        <v>0.75</v>
      </c>
      <c r="F48" s="61">
        <f t="shared" si="1"/>
        <v>0.75</v>
      </c>
      <c r="G48" s="56">
        <f t="shared" si="0"/>
        <v>1</v>
      </c>
    </row>
    <row r="49" spans="1:7" x14ac:dyDescent="0.2">
      <c r="A49" s="35" t="s">
        <v>229</v>
      </c>
      <c r="B49" s="30" t="s">
        <v>198</v>
      </c>
      <c r="C49" s="31" t="s">
        <v>130</v>
      </c>
      <c r="D49" s="61">
        <f t="shared" si="1"/>
        <v>1.65</v>
      </c>
      <c r="E49" s="61">
        <f t="shared" si="1"/>
        <v>1.65</v>
      </c>
      <c r="F49" s="61">
        <f t="shared" si="1"/>
        <v>1.65</v>
      </c>
      <c r="G49" s="56">
        <f t="shared" si="0"/>
        <v>1</v>
      </c>
    </row>
    <row r="50" spans="1:7" x14ac:dyDescent="0.2">
      <c r="A50" s="39" t="s">
        <v>230</v>
      </c>
      <c r="B50" s="30" t="s">
        <v>124</v>
      </c>
      <c r="C50" s="31" t="s">
        <v>130</v>
      </c>
      <c r="D50" s="61">
        <f t="shared" si="1"/>
        <v>1.5</v>
      </c>
      <c r="E50" s="61">
        <f t="shared" si="1"/>
        <v>1.5</v>
      </c>
      <c r="F50" s="61">
        <f t="shared" si="1"/>
        <v>1.5</v>
      </c>
      <c r="G50" s="56">
        <f t="shared" si="0"/>
        <v>1</v>
      </c>
    </row>
    <row r="51" spans="1:7" x14ac:dyDescent="0.2">
      <c r="A51" s="39" t="s">
        <v>231</v>
      </c>
      <c r="B51" s="30" t="s">
        <v>128</v>
      </c>
      <c r="C51" s="31" t="s">
        <v>130</v>
      </c>
      <c r="D51" s="61">
        <f t="shared" si="1"/>
        <v>1.8</v>
      </c>
      <c r="E51" s="61">
        <f t="shared" si="1"/>
        <v>1.8</v>
      </c>
      <c r="F51" s="61">
        <f t="shared" si="1"/>
        <v>1.8</v>
      </c>
      <c r="G51" s="56">
        <f t="shared" si="0"/>
        <v>1</v>
      </c>
    </row>
    <row r="52" spans="1:7" x14ac:dyDescent="0.2">
      <c r="A52" s="35" t="s">
        <v>232</v>
      </c>
      <c r="B52" s="30" t="s">
        <v>199</v>
      </c>
      <c r="C52" s="31" t="s">
        <v>130</v>
      </c>
      <c r="D52" s="61">
        <f t="shared" si="1"/>
        <v>1.2</v>
      </c>
      <c r="E52" s="61">
        <f>E19/E39</f>
        <v>1.125</v>
      </c>
      <c r="F52" s="61">
        <f t="shared" si="1"/>
        <v>1.125</v>
      </c>
      <c r="G52" s="56">
        <f t="shared" si="0"/>
        <v>1</v>
      </c>
    </row>
    <row r="53" spans="1:7" x14ac:dyDescent="0.2">
      <c r="A53" s="39" t="s">
        <v>233</v>
      </c>
      <c r="B53" s="30" t="s">
        <v>125</v>
      </c>
      <c r="C53" s="31" t="s">
        <v>130</v>
      </c>
      <c r="D53" s="61">
        <f t="shared" si="1"/>
        <v>1.3571428571428572</v>
      </c>
      <c r="E53" s="61">
        <f t="shared" si="1"/>
        <v>1.1875</v>
      </c>
      <c r="F53" s="61">
        <f t="shared" si="1"/>
        <v>1.1875</v>
      </c>
      <c r="G53" s="56">
        <f t="shared" si="0"/>
        <v>1</v>
      </c>
    </row>
    <row r="54" spans="1:7" x14ac:dyDescent="0.2">
      <c r="A54" s="39" t="s">
        <v>234</v>
      </c>
      <c r="B54" s="30" t="s">
        <v>129</v>
      </c>
      <c r="C54" s="31" t="s">
        <v>130</v>
      </c>
      <c r="D54" s="61">
        <f>D21/D41</f>
        <v>1.0625</v>
      </c>
      <c r="E54" s="61">
        <f t="shared" si="1"/>
        <v>1.0625</v>
      </c>
      <c r="F54" s="61">
        <f t="shared" si="1"/>
        <v>1.0625</v>
      </c>
      <c r="G54" s="56">
        <f t="shared" si="0"/>
        <v>1</v>
      </c>
    </row>
    <row r="55" spans="1:7" s="24" customFormat="1" x14ac:dyDescent="0.25">
      <c r="A55" s="19" t="s">
        <v>25</v>
      </c>
      <c r="B55" s="23" t="s">
        <v>14</v>
      </c>
      <c r="C55" s="22"/>
      <c r="D55" s="62"/>
      <c r="E55" s="63"/>
      <c r="F55" s="63"/>
      <c r="G55" s="56" t="e">
        <f t="shared" si="0"/>
        <v>#DIV/0!</v>
      </c>
    </row>
    <row r="56" spans="1:7" s="24" customFormat="1" x14ac:dyDescent="0.2">
      <c r="A56" s="19" t="s">
        <v>81</v>
      </c>
      <c r="B56" s="11" t="s">
        <v>240</v>
      </c>
      <c r="C56" s="3" t="s">
        <v>15</v>
      </c>
      <c r="D56" s="62">
        <v>62</v>
      </c>
      <c r="E56" s="63">
        <v>65</v>
      </c>
      <c r="F56" s="63">
        <v>52</v>
      </c>
      <c r="G56" s="56">
        <f t="shared" si="0"/>
        <v>0.8</v>
      </c>
    </row>
    <row r="57" spans="1:7" x14ac:dyDescent="0.2">
      <c r="A57" s="37" t="s">
        <v>39</v>
      </c>
      <c r="B57" s="11" t="s">
        <v>149</v>
      </c>
      <c r="C57" s="3" t="s">
        <v>15</v>
      </c>
      <c r="D57" s="57">
        <v>47</v>
      </c>
      <c r="E57" s="55">
        <v>40</v>
      </c>
      <c r="F57" s="55">
        <v>40</v>
      </c>
      <c r="G57" s="56">
        <f t="shared" si="0"/>
        <v>1</v>
      </c>
    </row>
    <row r="58" spans="1:7" x14ac:dyDescent="0.2">
      <c r="A58" s="37" t="s">
        <v>66</v>
      </c>
      <c r="B58" s="11" t="s">
        <v>150</v>
      </c>
      <c r="C58" s="3" t="s">
        <v>15</v>
      </c>
      <c r="D58" s="57">
        <v>15</v>
      </c>
      <c r="E58" s="55">
        <v>25</v>
      </c>
      <c r="F58" s="55">
        <v>20</v>
      </c>
      <c r="G58" s="56">
        <f t="shared" si="0"/>
        <v>0.8</v>
      </c>
    </row>
    <row r="59" spans="1:7" x14ac:dyDescent="0.2">
      <c r="A59" s="37" t="s">
        <v>73</v>
      </c>
      <c r="B59" s="11" t="s">
        <v>152</v>
      </c>
      <c r="C59" s="3" t="s">
        <v>4</v>
      </c>
      <c r="D59" s="57">
        <v>6</v>
      </c>
      <c r="E59" s="55">
        <v>5</v>
      </c>
      <c r="F59" s="55">
        <v>5</v>
      </c>
      <c r="G59" s="56">
        <f t="shared" si="0"/>
        <v>1</v>
      </c>
    </row>
    <row r="60" spans="1:7" x14ac:dyDescent="0.2">
      <c r="A60" s="37" t="s">
        <v>43</v>
      </c>
      <c r="B60" s="11" t="s">
        <v>151</v>
      </c>
      <c r="C60" s="3" t="s">
        <v>4</v>
      </c>
      <c r="D60" s="57">
        <v>1</v>
      </c>
      <c r="E60" s="55">
        <v>1</v>
      </c>
      <c r="F60" s="55">
        <v>1</v>
      </c>
      <c r="G60" s="56">
        <f t="shared" si="0"/>
        <v>1</v>
      </c>
    </row>
    <row r="61" spans="1:7" x14ac:dyDescent="0.25">
      <c r="A61" s="36" t="s">
        <v>63</v>
      </c>
      <c r="B61" s="8" t="s">
        <v>75</v>
      </c>
      <c r="C61" s="21"/>
      <c r="D61" s="57">
        <v>15</v>
      </c>
      <c r="E61" s="55">
        <v>25</v>
      </c>
      <c r="F61" s="55">
        <v>20</v>
      </c>
      <c r="G61" s="56">
        <f t="shared" si="0"/>
        <v>0.8</v>
      </c>
    </row>
    <row r="62" spans="1:7" x14ac:dyDescent="0.25">
      <c r="A62" s="36" t="s">
        <v>64</v>
      </c>
      <c r="B62" s="8" t="s">
        <v>101</v>
      </c>
      <c r="C62" s="21"/>
      <c r="D62" s="57">
        <v>3600</v>
      </c>
      <c r="E62" s="55">
        <v>4743</v>
      </c>
      <c r="F62" s="55">
        <v>4693</v>
      </c>
      <c r="G62" s="56">
        <f t="shared" si="0"/>
        <v>0.98945814885093819</v>
      </c>
    </row>
    <row r="63" spans="1:7" x14ac:dyDescent="0.25">
      <c r="A63" s="36" t="s">
        <v>53</v>
      </c>
      <c r="B63" s="8" t="s">
        <v>102</v>
      </c>
      <c r="C63" s="21"/>
      <c r="D63" s="57">
        <v>2619</v>
      </c>
      <c r="E63" s="55">
        <v>3468</v>
      </c>
      <c r="F63" s="55">
        <v>3575</v>
      </c>
      <c r="G63" s="56">
        <f t="shared" si="0"/>
        <v>1.0308535178777394</v>
      </c>
    </row>
    <row r="64" spans="1:7" x14ac:dyDescent="0.25">
      <c r="A64" s="36" t="s">
        <v>41</v>
      </c>
      <c r="B64" s="8" t="s">
        <v>74</v>
      </c>
      <c r="C64" s="21" t="s">
        <v>5</v>
      </c>
      <c r="D64" s="64">
        <v>73</v>
      </c>
      <c r="E64" s="64">
        <v>73.099999999999994</v>
      </c>
      <c r="F64" s="64">
        <v>76.2</v>
      </c>
      <c r="G64" s="56">
        <f t="shared" si="0"/>
        <v>1.0424076607387143</v>
      </c>
    </row>
    <row r="65" spans="1:7" x14ac:dyDescent="0.25">
      <c r="A65" s="20" t="s">
        <v>41</v>
      </c>
      <c r="B65" s="23" t="s">
        <v>144</v>
      </c>
      <c r="C65" s="21"/>
      <c r="D65" s="64"/>
      <c r="E65" s="64"/>
      <c r="F65" s="64"/>
      <c r="G65" s="56" t="e">
        <f t="shared" si="0"/>
        <v>#DIV/0!</v>
      </c>
    </row>
    <row r="66" spans="1:7" x14ac:dyDescent="0.25">
      <c r="A66" s="20" t="s">
        <v>107</v>
      </c>
      <c r="B66" s="30" t="s">
        <v>197</v>
      </c>
      <c r="C66" s="32" t="s">
        <v>148</v>
      </c>
      <c r="D66" s="65">
        <f>D56/D33</f>
        <v>6.2</v>
      </c>
      <c r="E66" s="65">
        <f t="shared" ref="E66:F68" si="2">E56/E33</f>
        <v>5.416666666666667</v>
      </c>
      <c r="F66" s="65">
        <f t="shared" si="2"/>
        <v>4.333333333333333</v>
      </c>
      <c r="G66" s="56">
        <f t="shared" si="0"/>
        <v>0.79999999999999993</v>
      </c>
    </row>
    <row r="67" spans="1:7" x14ac:dyDescent="0.25">
      <c r="A67" s="40" t="s">
        <v>235</v>
      </c>
      <c r="B67" s="30" t="s">
        <v>145</v>
      </c>
      <c r="C67" s="32" t="s">
        <v>148</v>
      </c>
      <c r="D67" s="65">
        <f>D57/D34</f>
        <v>5.875</v>
      </c>
      <c r="E67" s="65">
        <f t="shared" si="2"/>
        <v>4.4444444444444446</v>
      </c>
      <c r="F67" s="65">
        <f t="shared" si="2"/>
        <v>4.4444444444444446</v>
      </c>
      <c r="G67" s="56">
        <f t="shared" si="0"/>
        <v>1</v>
      </c>
    </row>
    <row r="68" spans="1:7" x14ac:dyDescent="0.25">
      <c r="A68" s="40" t="s">
        <v>236</v>
      </c>
      <c r="B68" s="30" t="s">
        <v>127</v>
      </c>
      <c r="C68" s="32" t="s">
        <v>148</v>
      </c>
      <c r="D68" s="65">
        <f>D58/D35</f>
        <v>7.5</v>
      </c>
      <c r="E68" s="65">
        <f t="shared" si="2"/>
        <v>8.3333333333333339</v>
      </c>
      <c r="F68" s="65">
        <f t="shared" si="2"/>
        <v>6.666666666666667</v>
      </c>
      <c r="G68" s="56">
        <f t="shared" si="0"/>
        <v>0.79999999999999993</v>
      </c>
    </row>
    <row r="69" spans="1:7" x14ac:dyDescent="0.25">
      <c r="A69" s="36" t="s">
        <v>108</v>
      </c>
      <c r="B69" s="30" t="s">
        <v>239</v>
      </c>
      <c r="C69" s="32" t="s">
        <v>148</v>
      </c>
      <c r="D69" s="65">
        <f t="shared" ref="D69:F71" si="3">D56/(D30+D36+D39)</f>
        <v>3.1</v>
      </c>
      <c r="E69" s="65">
        <f t="shared" si="3"/>
        <v>3.0952380952380953</v>
      </c>
      <c r="F69" s="65">
        <f t="shared" si="3"/>
        <v>2.4761904761904763</v>
      </c>
      <c r="G69" s="56">
        <f t="shared" si="0"/>
        <v>0.8</v>
      </c>
    </row>
    <row r="70" spans="1:7" x14ac:dyDescent="0.25">
      <c r="A70" s="40" t="s">
        <v>237</v>
      </c>
      <c r="B70" s="30" t="s">
        <v>146</v>
      </c>
      <c r="C70" s="32" t="s">
        <v>148</v>
      </c>
      <c r="D70" s="65">
        <f t="shared" si="3"/>
        <v>4.2727272727272725</v>
      </c>
      <c r="E70" s="65">
        <f t="shared" si="3"/>
        <v>3.3333333333333335</v>
      </c>
      <c r="F70" s="65">
        <f t="shared" si="3"/>
        <v>3.3333333333333335</v>
      </c>
      <c r="G70" s="56">
        <f t="shared" si="0"/>
        <v>1</v>
      </c>
    </row>
    <row r="71" spans="1:7" x14ac:dyDescent="0.25">
      <c r="A71" s="40" t="s">
        <v>238</v>
      </c>
      <c r="B71" s="30" t="s">
        <v>147</v>
      </c>
      <c r="C71" s="32" t="s">
        <v>148</v>
      </c>
      <c r="D71" s="65">
        <f t="shared" si="3"/>
        <v>1.6666666666666667</v>
      </c>
      <c r="E71" s="65">
        <f t="shared" si="3"/>
        <v>2.7777777777777777</v>
      </c>
      <c r="F71" s="65">
        <f t="shared" si="3"/>
        <v>2.2222222222222223</v>
      </c>
      <c r="G71" s="56">
        <f t="shared" si="0"/>
        <v>0.8</v>
      </c>
    </row>
    <row r="72" spans="1:7" x14ac:dyDescent="0.25">
      <c r="A72" s="19" t="s">
        <v>26</v>
      </c>
      <c r="B72" s="4" t="s">
        <v>17</v>
      </c>
      <c r="C72" s="21" t="s">
        <v>148</v>
      </c>
      <c r="D72" s="57"/>
      <c r="E72" s="55"/>
      <c r="F72" s="55"/>
      <c r="G72" s="56" t="e">
        <f t="shared" si="0"/>
        <v>#DIV/0!</v>
      </c>
    </row>
    <row r="73" spans="1:7" x14ac:dyDescent="0.2">
      <c r="A73" s="19" t="s">
        <v>81</v>
      </c>
      <c r="B73" s="8" t="s">
        <v>202</v>
      </c>
      <c r="C73" s="2" t="s">
        <v>16</v>
      </c>
      <c r="D73" s="59">
        <v>5863</v>
      </c>
      <c r="E73" s="59">
        <v>6945.6</v>
      </c>
      <c r="F73" s="59">
        <v>7276.2</v>
      </c>
      <c r="G73" s="56"/>
    </row>
    <row r="74" spans="1:7" ht="18" customHeight="1" x14ac:dyDescent="0.2">
      <c r="A74" s="39" t="s">
        <v>39</v>
      </c>
      <c r="B74" s="8" t="s">
        <v>153</v>
      </c>
      <c r="C74" s="2" t="s">
        <v>16</v>
      </c>
      <c r="D74" s="59">
        <v>4221.3999999999996</v>
      </c>
      <c r="E74" s="59">
        <v>4997.3999999999996</v>
      </c>
      <c r="F74" s="59">
        <v>4979.5</v>
      </c>
      <c r="G74" s="56">
        <f t="shared" si="0"/>
        <v>0.99641813743146446</v>
      </c>
    </row>
    <row r="75" spans="1:7" ht="30.75" customHeight="1" x14ac:dyDescent="0.2">
      <c r="A75" s="39" t="s">
        <v>66</v>
      </c>
      <c r="B75" s="8" t="s">
        <v>154</v>
      </c>
      <c r="C75" s="2" t="s">
        <v>16</v>
      </c>
      <c r="D75" s="59">
        <f>D73-D74</f>
        <v>1641.6000000000004</v>
      </c>
      <c r="E75" s="59">
        <f>E73-E74</f>
        <v>1948.2000000000007</v>
      </c>
      <c r="F75" s="59">
        <f>F73-F74</f>
        <v>2296.6999999999998</v>
      </c>
      <c r="G75" s="56">
        <f t="shared" si="0"/>
        <v>1.1788830715532281</v>
      </c>
    </row>
    <row r="76" spans="1:7" x14ac:dyDescent="0.2">
      <c r="A76" s="35" t="s">
        <v>73</v>
      </c>
      <c r="B76" s="8" t="s">
        <v>203</v>
      </c>
      <c r="C76" s="2" t="s">
        <v>6</v>
      </c>
      <c r="D76" s="58"/>
      <c r="E76" s="58"/>
      <c r="F76" s="58"/>
      <c r="G76" s="56" t="e">
        <f t="shared" si="0"/>
        <v>#DIV/0!</v>
      </c>
    </row>
    <row r="77" spans="1:7" x14ac:dyDescent="0.2">
      <c r="A77" s="39" t="s">
        <v>40</v>
      </c>
      <c r="B77" s="8" t="s">
        <v>156</v>
      </c>
      <c r="C77" s="2" t="s">
        <v>6</v>
      </c>
      <c r="D77" s="58">
        <v>18811.939999999999</v>
      </c>
      <c r="E77" s="58">
        <v>20718.91</v>
      </c>
      <c r="F77" s="58">
        <v>21682.13</v>
      </c>
      <c r="G77" s="56">
        <f t="shared" si="0"/>
        <v>1.046489897393251</v>
      </c>
    </row>
    <row r="78" spans="1:7" x14ac:dyDescent="0.2">
      <c r="A78" s="39" t="s">
        <v>77</v>
      </c>
      <c r="B78" s="8" t="s">
        <v>157</v>
      </c>
      <c r="C78" s="2" t="s">
        <v>6</v>
      </c>
      <c r="D78" s="58">
        <v>11284.2</v>
      </c>
      <c r="E78" s="58">
        <v>16295</v>
      </c>
      <c r="F78" s="58">
        <v>15144.3</v>
      </c>
      <c r="G78" s="56">
        <f t="shared" si="0"/>
        <v>0.92938324639459957</v>
      </c>
    </row>
    <row r="79" spans="1:7" ht="18" customHeight="1" x14ac:dyDescent="0.2">
      <c r="A79" s="35" t="s">
        <v>43</v>
      </c>
      <c r="B79" s="8" t="s">
        <v>204</v>
      </c>
      <c r="C79" s="2" t="s">
        <v>6</v>
      </c>
      <c r="D79" s="58"/>
      <c r="E79" s="58"/>
      <c r="F79" s="58"/>
      <c r="G79" s="56" t="e">
        <f t="shared" si="0"/>
        <v>#DIV/0!</v>
      </c>
    </row>
    <row r="80" spans="1:7" ht="31.5" x14ac:dyDescent="0.2">
      <c r="A80" s="39" t="s">
        <v>44</v>
      </c>
      <c r="B80" s="8" t="s">
        <v>158</v>
      </c>
      <c r="C80" s="2" t="s">
        <v>6</v>
      </c>
      <c r="D80" s="58">
        <v>37753.300000000003</v>
      </c>
      <c r="E80" s="58">
        <v>44586.7</v>
      </c>
      <c r="F80" s="58">
        <v>51570.8</v>
      </c>
      <c r="G80" s="56">
        <f t="shared" si="0"/>
        <v>1.1566408816979055</v>
      </c>
    </row>
    <row r="81" spans="1:7" ht="31.5" x14ac:dyDescent="0.2">
      <c r="A81" s="39" t="s">
        <v>45</v>
      </c>
      <c r="B81" s="8" t="s">
        <v>155</v>
      </c>
      <c r="C81" s="2" t="s">
        <v>6</v>
      </c>
      <c r="D81" s="58">
        <v>0</v>
      </c>
      <c r="E81" s="58">
        <v>0</v>
      </c>
      <c r="F81" s="58">
        <v>0</v>
      </c>
      <c r="G81" s="56" t="e">
        <f t="shared" si="0"/>
        <v>#DIV/0!</v>
      </c>
    </row>
    <row r="82" spans="1:7" x14ac:dyDescent="0.2">
      <c r="A82" s="35" t="s">
        <v>63</v>
      </c>
      <c r="B82" s="8" t="s">
        <v>241</v>
      </c>
      <c r="C82" s="2" t="s">
        <v>6</v>
      </c>
      <c r="D82" s="58"/>
      <c r="E82" s="58"/>
      <c r="F82" s="58"/>
      <c r="G82" s="56" t="e">
        <f t="shared" si="0"/>
        <v>#DIV/0!</v>
      </c>
    </row>
    <row r="83" spans="1:7" x14ac:dyDescent="0.2">
      <c r="A83" s="39" t="s">
        <v>141</v>
      </c>
      <c r="B83" s="8" t="s">
        <v>251</v>
      </c>
      <c r="C83" s="2" t="s">
        <v>6</v>
      </c>
      <c r="D83" s="58">
        <v>21612.799999999999</v>
      </c>
      <c r="E83" s="58">
        <v>24098.799999999999</v>
      </c>
      <c r="F83" s="58">
        <v>21462.3</v>
      </c>
      <c r="G83" s="56">
        <f t="shared" si="0"/>
        <v>0.89059621225953156</v>
      </c>
    </row>
    <row r="84" spans="1:7" x14ac:dyDescent="0.2">
      <c r="A84" s="39"/>
      <c r="B84" s="8" t="s">
        <v>252</v>
      </c>
      <c r="C84" s="2" t="s">
        <v>6</v>
      </c>
      <c r="D84" s="58"/>
      <c r="E84" s="58"/>
      <c r="F84" s="58">
        <v>22603.599999999999</v>
      </c>
      <c r="G84" s="56"/>
    </row>
    <row r="85" spans="1:7" x14ac:dyDescent="0.2">
      <c r="A85" s="39" t="s">
        <v>142</v>
      </c>
      <c r="B85" s="8" t="s">
        <v>159</v>
      </c>
      <c r="C85" s="2" t="s">
        <v>6</v>
      </c>
      <c r="D85" s="58">
        <v>18904.2</v>
      </c>
      <c r="E85" s="58">
        <v>28862.5</v>
      </c>
      <c r="F85" s="58">
        <v>25294.400000000001</v>
      </c>
      <c r="G85" s="56">
        <f t="shared" si="0"/>
        <v>0.87637592031182332</v>
      </c>
    </row>
    <row r="86" spans="1:7" x14ac:dyDescent="0.2">
      <c r="A86" s="39"/>
      <c r="B86" s="8" t="s">
        <v>253</v>
      </c>
      <c r="C86" s="2" t="s">
        <v>6</v>
      </c>
      <c r="D86" s="58">
        <f>D85</f>
        <v>18904.2</v>
      </c>
      <c r="E86" s="58">
        <f>E85</f>
        <v>28862.5</v>
      </c>
      <c r="F86" s="58">
        <f>F85</f>
        <v>25294.400000000001</v>
      </c>
      <c r="G86" s="56"/>
    </row>
    <row r="87" spans="1:7" x14ac:dyDescent="0.2">
      <c r="A87" s="35" t="s">
        <v>64</v>
      </c>
      <c r="B87" s="8" t="s">
        <v>205</v>
      </c>
      <c r="C87" s="2" t="s">
        <v>6</v>
      </c>
      <c r="D87" s="58"/>
      <c r="E87" s="58"/>
      <c r="F87" s="58"/>
      <c r="G87" s="56"/>
    </row>
    <row r="88" spans="1:7" x14ac:dyDescent="0.2">
      <c r="A88" s="39" t="s">
        <v>242</v>
      </c>
      <c r="B88" s="8" t="s">
        <v>160</v>
      </c>
      <c r="C88" s="2" t="s">
        <v>6</v>
      </c>
      <c r="D88" s="58">
        <v>12460.4</v>
      </c>
      <c r="E88" s="58">
        <v>10700.9</v>
      </c>
      <c r="F88" s="58">
        <v>12415.7</v>
      </c>
      <c r="G88" s="56">
        <f t="shared" si="0"/>
        <v>1.1602482034221422</v>
      </c>
    </row>
    <row r="89" spans="1:7" x14ac:dyDescent="0.2">
      <c r="A89" s="39" t="s">
        <v>243</v>
      </c>
      <c r="B89" s="8" t="s">
        <v>161</v>
      </c>
      <c r="C89" s="2" t="s">
        <v>6</v>
      </c>
      <c r="D89" s="58">
        <v>9379.2000000000007</v>
      </c>
      <c r="E89" s="58">
        <v>13153.1</v>
      </c>
      <c r="F89" s="58">
        <v>11870.1</v>
      </c>
      <c r="G89" s="56">
        <f t="shared" si="0"/>
        <v>0.90245645513225015</v>
      </c>
    </row>
    <row r="90" spans="1:7" x14ac:dyDescent="0.2">
      <c r="A90" s="35" t="s">
        <v>53</v>
      </c>
      <c r="B90" s="8" t="s">
        <v>103</v>
      </c>
      <c r="C90" s="2" t="s">
        <v>6</v>
      </c>
      <c r="D90" s="58">
        <v>11106.8</v>
      </c>
      <c r="E90" s="58">
        <v>12599.6</v>
      </c>
      <c r="F90" s="58">
        <v>16789.7</v>
      </c>
      <c r="G90" s="56">
        <f t="shared" si="0"/>
        <v>1.332558176450046</v>
      </c>
    </row>
    <row r="91" spans="1:7" x14ac:dyDescent="0.2">
      <c r="A91" s="16" t="s">
        <v>26</v>
      </c>
      <c r="B91" s="5" t="s">
        <v>23</v>
      </c>
      <c r="C91" s="5"/>
      <c r="D91" s="83"/>
      <c r="E91" s="83"/>
      <c r="F91" s="83"/>
      <c r="G91" s="56" t="e">
        <f t="shared" si="0"/>
        <v>#DIV/0!</v>
      </c>
    </row>
    <row r="92" spans="1:7" ht="17.25" customHeight="1" x14ac:dyDescent="0.2">
      <c r="A92" s="14">
        <v>1</v>
      </c>
      <c r="B92" s="8" t="s">
        <v>90</v>
      </c>
      <c r="C92" s="2" t="s">
        <v>34</v>
      </c>
      <c r="D92" s="59">
        <v>12509.1</v>
      </c>
      <c r="E92" s="59">
        <v>13187.5</v>
      </c>
      <c r="F92" s="59">
        <v>13773.4</v>
      </c>
      <c r="G92" s="56">
        <f t="shared" ref="G92:G145" si="4">F92/E92</f>
        <v>1.0444284360189573</v>
      </c>
    </row>
    <row r="93" spans="1:7" x14ac:dyDescent="0.2">
      <c r="A93" s="14" t="s">
        <v>73</v>
      </c>
      <c r="B93" s="8" t="s">
        <v>164</v>
      </c>
      <c r="C93" s="2" t="s">
        <v>34</v>
      </c>
      <c r="D93" s="59">
        <v>11761.8</v>
      </c>
      <c r="E93" s="59">
        <v>12960.3</v>
      </c>
      <c r="F93" s="59">
        <v>13096.1</v>
      </c>
      <c r="G93" s="56">
        <f t="shared" si="4"/>
        <v>1.0104781525119018</v>
      </c>
    </row>
    <row r="94" spans="1:7" x14ac:dyDescent="0.2">
      <c r="A94" s="33" t="s">
        <v>40</v>
      </c>
      <c r="B94" s="8" t="s">
        <v>165</v>
      </c>
      <c r="C94" s="2" t="s">
        <v>34</v>
      </c>
      <c r="D94" s="59">
        <v>8233.2999999999993</v>
      </c>
      <c r="E94" s="59">
        <v>9072.2000000000007</v>
      </c>
      <c r="F94" s="59">
        <f>F93*0.7</f>
        <v>9167.27</v>
      </c>
      <c r="G94" s="56">
        <f t="shared" si="4"/>
        <v>1.0104792663301074</v>
      </c>
    </row>
    <row r="95" spans="1:7" x14ac:dyDescent="0.2">
      <c r="A95" s="33" t="s">
        <v>77</v>
      </c>
      <c r="B95" s="8" t="s">
        <v>168</v>
      </c>
      <c r="C95" s="2" t="s">
        <v>34</v>
      </c>
      <c r="D95" s="59">
        <f>D93-D94</f>
        <v>3528.5</v>
      </c>
      <c r="E95" s="59">
        <f>E93-E94</f>
        <v>3888.0999999999985</v>
      </c>
      <c r="F95" s="59">
        <f>F93-F94</f>
        <v>3928.83</v>
      </c>
      <c r="G95" s="56">
        <f t="shared" si="4"/>
        <v>1.0104755536123047</v>
      </c>
    </row>
    <row r="96" spans="1:7" s="29" customFormat="1" x14ac:dyDescent="0.25">
      <c r="A96" s="14" t="s">
        <v>43</v>
      </c>
      <c r="B96" s="13" t="s">
        <v>166</v>
      </c>
      <c r="C96" s="2" t="s">
        <v>34</v>
      </c>
      <c r="D96" s="84">
        <v>11375.4</v>
      </c>
      <c r="E96" s="84">
        <v>12606.3</v>
      </c>
      <c r="F96" s="59">
        <v>13657.9</v>
      </c>
      <c r="G96" s="56">
        <f t="shared" si="4"/>
        <v>1.0834186081562394</v>
      </c>
    </row>
    <row r="97" spans="1:7" s="29" customFormat="1" x14ac:dyDescent="0.25">
      <c r="A97" s="33" t="s">
        <v>44</v>
      </c>
      <c r="B97" s="13" t="s">
        <v>167</v>
      </c>
      <c r="C97" s="2" t="s">
        <v>34</v>
      </c>
      <c r="D97" s="84">
        <v>7962.8</v>
      </c>
      <c r="E97" s="84">
        <v>8824.4</v>
      </c>
      <c r="F97" s="59">
        <v>8925.1</v>
      </c>
      <c r="G97" s="56">
        <f t="shared" si="4"/>
        <v>1.0114115407279816</v>
      </c>
    </row>
    <row r="98" spans="1:7" s="29" customFormat="1" x14ac:dyDescent="0.25">
      <c r="A98" s="33" t="s">
        <v>45</v>
      </c>
      <c r="B98" s="13" t="s">
        <v>169</v>
      </c>
      <c r="C98" s="2" t="s">
        <v>34</v>
      </c>
      <c r="D98" s="84">
        <f>D96-D97</f>
        <v>3412.5999999999995</v>
      </c>
      <c r="E98" s="84">
        <f>E96-E97</f>
        <v>3781.8999999999996</v>
      </c>
      <c r="F98" s="59">
        <v>4732.8</v>
      </c>
      <c r="G98" s="56">
        <f t="shared" si="4"/>
        <v>1.2514344641582276</v>
      </c>
    </row>
    <row r="99" spans="1:7" x14ac:dyDescent="0.25">
      <c r="A99" s="16" t="s">
        <v>27</v>
      </c>
      <c r="B99" s="4" t="s">
        <v>33</v>
      </c>
      <c r="C99" s="4"/>
      <c r="D99" s="66"/>
      <c r="E99" s="59"/>
      <c r="F99" s="59"/>
      <c r="G99" s="56" t="e">
        <f t="shared" si="4"/>
        <v>#DIV/0!</v>
      </c>
    </row>
    <row r="100" spans="1:7" ht="18.75" customHeight="1" x14ac:dyDescent="0.2">
      <c r="A100" s="14">
        <v>1</v>
      </c>
      <c r="B100" s="8" t="s">
        <v>78</v>
      </c>
      <c r="C100" s="2" t="s">
        <v>16</v>
      </c>
      <c r="D100" s="66">
        <v>709.1</v>
      </c>
      <c r="E100" s="59">
        <v>1029.9000000000001</v>
      </c>
      <c r="F100" s="59">
        <v>452.8</v>
      </c>
      <c r="G100" s="56">
        <f t="shared" si="4"/>
        <v>0.4396543353723662</v>
      </c>
    </row>
    <row r="101" spans="1:7" x14ac:dyDescent="0.2">
      <c r="A101" s="14" t="s">
        <v>39</v>
      </c>
      <c r="B101" s="8" t="s">
        <v>79</v>
      </c>
      <c r="C101" s="2" t="s">
        <v>16</v>
      </c>
      <c r="D101" s="66">
        <v>0</v>
      </c>
      <c r="E101" s="59">
        <v>0</v>
      </c>
      <c r="F101" s="59">
        <v>0</v>
      </c>
      <c r="G101" s="56" t="e">
        <f t="shared" si="4"/>
        <v>#DIV/0!</v>
      </c>
    </row>
    <row r="102" spans="1:7" x14ac:dyDescent="0.2">
      <c r="A102" s="14">
        <v>2</v>
      </c>
      <c r="B102" s="8" t="s">
        <v>80</v>
      </c>
      <c r="C102" s="2" t="s">
        <v>16</v>
      </c>
      <c r="D102" s="66">
        <v>0</v>
      </c>
      <c r="E102" s="59">
        <v>0</v>
      </c>
      <c r="F102" s="59">
        <v>-9.8000000000000007</v>
      </c>
      <c r="G102" s="56" t="e">
        <f t="shared" si="4"/>
        <v>#DIV/0!</v>
      </c>
    </row>
    <row r="103" spans="1:7" x14ac:dyDescent="0.2">
      <c r="A103" s="14" t="s">
        <v>40</v>
      </c>
      <c r="B103" s="8" t="s">
        <v>93</v>
      </c>
      <c r="C103" s="2" t="s">
        <v>16</v>
      </c>
      <c r="D103" s="66">
        <v>0</v>
      </c>
      <c r="E103" s="59">
        <v>0</v>
      </c>
      <c r="F103" s="59">
        <v>0</v>
      </c>
      <c r="G103" s="56" t="e">
        <f t="shared" si="4"/>
        <v>#DIV/0!</v>
      </c>
    </row>
    <row r="104" spans="1:7" x14ac:dyDescent="0.25">
      <c r="A104" s="16" t="s">
        <v>28</v>
      </c>
      <c r="B104" s="4" t="s">
        <v>35</v>
      </c>
      <c r="C104" s="4"/>
      <c r="D104" s="57"/>
      <c r="E104" s="55"/>
      <c r="F104" s="55"/>
      <c r="G104" s="56" t="e">
        <f t="shared" si="4"/>
        <v>#DIV/0!</v>
      </c>
    </row>
    <row r="105" spans="1:7" x14ac:dyDescent="0.2">
      <c r="A105" s="43">
        <v>1</v>
      </c>
      <c r="B105" s="45" t="s">
        <v>51</v>
      </c>
      <c r="C105" s="47" t="s">
        <v>16</v>
      </c>
      <c r="D105" s="59">
        <v>22996.3</v>
      </c>
      <c r="E105" s="59">
        <v>22996.3</v>
      </c>
      <c r="F105" s="59">
        <v>22996.3</v>
      </c>
      <c r="G105" s="56">
        <f t="shared" si="4"/>
        <v>1</v>
      </c>
    </row>
    <row r="106" spans="1:7" x14ac:dyDescent="0.2">
      <c r="A106" s="44"/>
      <c r="B106" s="46"/>
      <c r="C106" s="48"/>
      <c r="D106" s="59">
        <v>926.6</v>
      </c>
      <c r="E106" s="59">
        <v>8481.7999999999993</v>
      </c>
      <c r="F106" s="59">
        <v>8305.6</v>
      </c>
      <c r="G106" s="56">
        <f t="shared" si="4"/>
        <v>0.97922610766582574</v>
      </c>
    </row>
    <row r="107" spans="1:7" ht="22.5" customHeight="1" x14ac:dyDescent="0.2">
      <c r="A107" s="43">
        <v>2</v>
      </c>
      <c r="B107" s="45" t="s">
        <v>61</v>
      </c>
      <c r="C107" s="47" t="s">
        <v>16</v>
      </c>
      <c r="D107" s="59">
        <v>22.5</v>
      </c>
      <c r="E107" s="59">
        <v>153.80000000000001</v>
      </c>
      <c r="F107" s="59">
        <v>153.80000000000001</v>
      </c>
      <c r="G107" s="56">
        <f t="shared" si="4"/>
        <v>1</v>
      </c>
    </row>
    <row r="108" spans="1:7" ht="28.5" customHeight="1" x14ac:dyDescent="0.2">
      <c r="A108" s="44"/>
      <c r="B108" s="46"/>
      <c r="C108" s="48"/>
      <c r="D108" s="59">
        <v>0</v>
      </c>
      <c r="E108" s="59">
        <v>0</v>
      </c>
      <c r="F108" s="59">
        <v>0</v>
      </c>
      <c r="G108" s="56" t="e">
        <f t="shared" si="4"/>
        <v>#DIV/0!</v>
      </c>
    </row>
    <row r="109" spans="1:7" x14ac:dyDescent="0.2">
      <c r="A109" s="43" t="s">
        <v>43</v>
      </c>
      <c r="B109" s="45" t="s">
        <v>50</v>
      </c>
      <c r="C109" s="47" t="s">
        <v>16</v>
      </c>
      <c r="D109" s="59">
        <v>998.5</v>
      </c>
      <c r="E109" s="59">
        <v>976.3</v>
      </c>
      <c r="F109" s="59">
        <v>1006</v>
      </c>
      <c r="G109" s="56">
        <f t="shared" si="4"/>
        <v>1.0304209771586603</v>
      </c>
    </row>
    <row r="110" spans="1:7" x14ac:dyDescent="0.2">
      <c r="A110" s="44"/>
      <c r="B110" s="46"/>
      <c r="C110" s="48"/>
      <c r="D110" s="59">
        <v>31.6</v>
      </c>
      <c r="E110" s="59">
        <v>0</v>
      </c>
      <c r="F110" s="59">
        <v>0</v>
      </c>
      <c r="G110" s="56" t="e">
        <f t="shared" si="4"/>
        <v>#DIV/0!</v>
      </c>
    </row>
    <row r="111" spans="1:7" x14ac:dyDescent="0.2">
      <c r="A111" s="43" t="s">
        <v>63</v>
      </c>
      <c r="B111" s="45" t="s">
        <v>52</v>
      </c>
      <c r="C111" s="47" t="s">
        <v>16</v>
      </c>
      <c r="D111" s="59">
        <v>0</v>
      </c>
      <c r="E111" s="59">
        <v>0</v>
      </c>
      <c r="F111" s="59">
        <v>0</v>
      </c>
      <c r="G111" s="56" t="e">
        <f t="shared" si="4"/>
        <v>#DIV/0!</v>
      </c>
    </row>
    <row r="112" spans="1:7" ht="32.25" customHeight="1" x14ac:dyDescent="0.2">
      <c r="A112" s="44"/>
      <c r="B112" s="46"/>
      <c r="C112" s="48"/>
      <c r="D112" s="59">
        <v>0</v>
      </c>
      <c r="E112" s="59">
        <v>0</v>
      </c>
      <c r="F112" s="59">
        <v>0</v>
      </c>
      <c r="G112" s="56" t="e">
        <f t="shared" si="4"/>
        <v>#DIV/0!</v>
      </c>
    </row>
    <row r="113" spans="1:7" ht="31.5" x14ac:dyDescent="0.2">
      <c r="A113" s="14" t="s">
        <v>64</v>
      </c>
      <c r="B113" s="8" t="s">
        <v>36</v>
      </c>
      <c r="C113" s="2" t="s">
        <v>48</v>
      </c>
      <c r="D113" s="59">
        <v>5.9</v>
      </c>
      <c r="E113" s="59">
        <v>5.9</v>
      </c>
      <c r="F113" s="59">
        <v>5.9</v>
      </c>
      <c r="G113" s="56">
        <f t="shared" si="4"/>
        <v>1</v>
      </c>
    </row>
    <row r="114" spans="1:7" ht="47.25" x14ac:dyDescent="0.2">
      <c r="A114" s="14" t="s">
        <v>53</v>
      </c>
      <c r="B114" s="8" t="s">
        <v>62</v>
      </c>
      <c r="C114" s="2" t="s">
        <v>48</v>
      </c>
      <c r="D114" s="67">
        <v>2.4E-2</v>
      </c>
      <c r="E114" s="67">
        <v>0.16400000000000001</v>
      </c>
      <c r="F114" s="67">
        <v>0.16400000000000001</v>
      </c>
      <c r="G114" s="56">
        <f t="shared" si="4"/>
        <v>1</v>
      </c>
    </row>
    <row r="115" spans="1:7" ht="31.5" x14ac:dyDescent="0.2">
      <c r="A115" s="14" t="s">
        <v>41</v>
      </c>
      <c r="B115" s="8" t="s">
        <v>37</v>
      </c>
      <c r="C115" s="2" t="s">
        <v>4</v>
      </c>
      <c r="D115" s="55">
        <v>4</v>
      </c>
      <c r="E115" s="55">
        <v>4</v>
      </c>
      <c r="F115" s="55">
        <v>4</v>
      </c>
      <c r="G115" s="56">
        <f t="shared" si="4"/>
        <v>1</v>
      </c>
    </row>
    <row r="116" spans="1:7" x14ac:dyDescent="0.2">
      <c r="A116" s="43" t="s">
        <v>42</v>
      </c>
      <c r="B116" s="45" t="s">
        <v>111</v>
      </c>
      <c r="C116" s="47" t="s">
        <v>16</v>
      </c>
      <c r="D116" s="59">
        <v>230.9</v>
      </c>
      <c r="E116" s="59">
        <v>230.9</v>
      </c>
      <c r="F116" s="59">
        <v>230.9</v>
      </c>
      <c r="G116" s="56">
        <f t="shared" si="4"/>
        <v>1</v>
      </c>
    </row>
    <row r="117" spans="1:7" ht="19.5" customHeight="1" x14ac:dyDescent="0.2">
      <c r="A117" s="44"/>
      <c r="B117" s="46"/>
      <c r="C117" s="48"/>
      <c r="D117" s="59">
        <v>31.6</v>
      </c>
      <c r="E117" s="59">
        <v>25.7</v>
      </c>
      <c r="F117" s="59">
        <v>19.8</v>
      </c>
      <c r="G117" s="56">
        <f t="shared" si="4"/>
        <v>0.77042801556420237</v>
      </c>
    </row>
    <row r="118" spans="1:7" ht="15" customHeight="1" x14ac:dyDescent="0.25">
      <c r="A118" s="18" t="s">
        <v>29</v>
      </c>
      <c r="B118" s="7" t="s">
        <v>104</v>
      </c>
      <c r="C118" s="7"/>
      <c r="D118" s="68"/>
      <c r="E118" s="55"/>
      <c r="F118" s="55"/>
      <c r="G118" s="56" t="e">
        <f t="shared" si="4"/>
        <v>#DIV/0!</v>
      </c>
    </row>
    <row r="119" spans="1:7" ht="31.5" x14ac:dyDescent="0.2">
      <c r="A119" s="15">
        <v>1</v>
      </c>
      <c r="B119" s="11" t="s">
        <v>105</v>
      </c>
      <c r="C119" s="3" t="s">
        <v>4</v>
      </c>
      <c r="D119" s="68">
        <v>3</v>
      </c>
      <c r="E119" s="55">
        <v>4</v>
      </c>
      <c r="F119" s="55">
        <v>4</v>
      </c>
      <c r="G119" s="56">
        <f t="shared" si="4"/>
        <v>1</v>
      </c>
    </row>
    <row r="120" spans="1:7" ht="31.5" x14ac:dyDescent="0.2">
      <c r="A120" s="15">
        <v>2</v>
      </c>
      <c r="B120" s="11" t="s">
        <v>106</v>
      </c>
      <c r="C120" s="3" t="s">
        <v>94</v>
      </c>
      <c r="D120" s="68" t="s">
        <v>18</v>
      </c>
      <c r="E120" s="55" t="s">
        <v>18</v>
      </c>
      <c r="F120" s="55" t="s">
        <v>18</v>
      </c>
      <c r="G120" s="56" t="e">
        <f t="shared" si="4"/>
        <v>#VALUE!</v>
      </c>
    </row>
    <row r="121" spans="1:7" ht="31.5" x14ac:dyDescent="0.2">
      <c r="A121" s="15" t="s">
        <v>40</v>
      </c>
      <c r="B121" s="11" t="s">
        <v>178</v>
      </c>
      <c r="C121" s="3" t="s">
        <v>179</v>
      </c>
      <c r="D121" s="69">
        <v>46645.5</v>
      </c>
      <c r="E121" s="58">
        <v>34032.410000000003</v>
      </c>
      <c r="F121" s="58">
        <v>48664</v>
      </c>
      <c r="G121" s="56">
        <f t="shared" si="4"/>
        <v>1.4299310568954711</v>
      </c>
    </row>
    <row r="122" spans="1:7" ht="47.25" x14ac:dyDescent="0.2">
      <c r="A122" s="15" t="s">
        <v>77</v>
      </c>
      <c r="B122" s="11" t="s">
        <v>180</v>
      </c>
      <c r="C122" s="3"/>
      <c r="D122" s="69"/>
      <c r="E122" s="58"/>
      <c r="F122" s="58"/>
      <c r="G122" s="56" t="e">
        <f t="shared" si="4"/>
        <v>#DIV/0!</v>
      </c>
    </row>
    <row r="123" spans="1:7" x14ac:dyDescent="0.2">
      <c r="A123" s="34" t="s">
        <v>135</v>
      </c>
      <c r="B123" s="11" t="s">
        <v>181</v>
      </c>
      <c r="C123" s="3" t="s">
        <v>179</v>
      </c>
      <c r="D123" s="70">
        <v>188179.46</v>
      </c>
      <c r="E123" s="70">
        <v>134571.03</v>
      </c>
      <c r="F123" s="70">
        <v>130948.44</v>
      </c>
      <c r="G123" s="56">
        <f t="shared" si="4"/>
        <v>0.97308046167143114</v>
      </c>
    </row>
    <row r="124" spans="1:7" x14ac:dyDescent="0.2">
      <c r="A124" s="34" t="s">
        <v>182</v>
      </c>
      <c r="B124" s="11" t="s">
        <v>183</v>
      </c>
      <c r="C124" s="3" t="s">
        <v>6</v>
      </c>
      <c r="D124" s="69">
        <v>222261.11</v>
      </c>
      <c r="E124" s="58">
        <v>364517.54</v>
      </c>
      <c r="F124" s="58">
        <v>285958.23</v>
      </c>
      <c r="G124" s="56">
        <f t="shared" si="4"/>
        <v>0.78448414306757364</v>
      </c>
    </row>
    <row r="125" spans="1:7" ht="31.5" x14ac:dyDescent="0.2">
      <c r="A125" s="15" t="s">
        <v>76</v>
      </c>
      <c r="B125" s="11" t="s">
        <v>184</v>
      </c>
      <c r="C125" s="3"/>
      <c r="D125" s="69"/>
      <c r="E125" s="58"/>
      <c r="F125" s="58"/>
      <c r="G125" s="56" t="e">
        <f t="shared" si="4"/>
        <v>#DIV/0!</v>
      </c>
    </row>
    <row r="126" spans="1:7" x14ac:dyDescent="0.2">
      <c r="A126" s="34" t="s">
        <v>185</v>
      </c>
      <c r="B126" s="11" t="s">
        <v>181</v>
      </c>
      <c r="C126" s="3" t="s">
        <v>179</v>
      </c>
      <c r="D126" s="70">
        <v>126183.5</v>
      </c>
      <c r="E126" s="70">
        <v>178376.31</v>
      </c>
      <c r="F126" s="70">
        <v>198425.4</v>
      </c>
      <c r="G126" s="56">
        <f t="shared" si="4"/>
        <v>1.1123977169389814</v>
      </c>
    </row>
    <row r="127" spans="1:7" x14ac:dyDescent="0.2">
      <c r="A127" s="34" t="s">
        <v>186</v>
      </c>
      <c r="B127" s="11" t="s">
        <v>183</v>
      </c>
      <c r="C127" s="3" t="s">
        <v>6</v>
      </c>
      <c r="D127" s="69">
        <v>424316.67</v>
      </c>
      <c r="E127" s="58">
        <v>255464.9</v>
      </c>
      <c r="F127" s="58">
        <v>183108.93</v>
      </c>
      <c r="G127" s="56">
        <f t="shared" si="4"/>
        <v>0.71676746981679285</v>
      </c>
    </row>
    <row r="128" spans="1:7" ht="31.5" x14ac:dyDescent="0.2">
      <c r="A128" s="15" t="s">
        <v>162</v>
      </c>
      <c r="B128" s="11" t="s">
        <v>187</v>
      </c>
      <c r="C128" s="3"/>
      <c r="D128" s="69"/>
      <c r="E128" s="58"/>
      <c r="F128" s="58"/>
      <c r="G128" s="56" t="e">
        <f t="shared" si="4"/>
        <v>#DIV/0!</v>
      </c>
    </row>
    <row r="129" spans="1:7" x14ac:dyDescent="0.2">
      <c r="A129" s="34" t="s">
        <v>163</v>
      </c>
      <c r="B129" s="11" t="s">
        <v>181</v>
      </c>
      <c r="C129" s="3" t="s">
        <v>179</v>
      </c>
      <c r="D129" s="70">
        <v>173999.41</v>
      </c>
      <c r="E129" s="70">
        <v>160800.21</v>
      </c>
      <c r="F129" s="70">
        <v>188028.07</v>
      </c>
      <c r="G129" s="56">
        <f t="shared" si="4"/>
        <v>1.1693272664258338</v>
      </c>
    </row>
    <row r="130" spans="1:7" x14ac:dyDescent="0.2">
      <c r="A130" s="34" t="s">
        <v>188</v>
      </c>
      <c r="B130" s="11" t="s">
        <v>183</v>
      </c>
      <c r="C130" s="3" t="s">
        <v>6</v>
      </c>
      <c r="D130" s="69">
        <v>444522.22</v>
      </c>
      <c r="E130" s="58">
        <v>447141.51</v>
      </c>
      <c r="F130" s="58">
        <v>305181.56</v>
      </c>
      <c r="G130" s="56">
        <f t="shared" si="4"/>
        <v>0.68251672719895762</v>
      </c>
    </row>
    <row r="131" spans="1:7" ht="31.5" x14ac:dyDescent="0.2">
      <c r="A131" s="15" t="s">
        <v>189</v>
      </c>
      <c r="B131" s="11" t="s">
        <v>190</v>
      </c>
      <c r="C131" s="3"/>
      <c r="D131" s="69">
        <v>0</v>
      </c>
      <c r="E131" s="58">
        <v>0</v>
      </c>
      <c r="F131" s="58">
        <v>0</v>
      </c>
      <c r="G131" s="56" t="e">
        <f t="shared" si="4"/>
        <v>#DIV/0!</v>
      </c>
    </row>
    <row r="132" spans="1:7" x14ac:dyDescent="0.2">
      <c r="A132" s="34" t="s">
        <v>191</v>
      </c>
      <c r="B132" s="11" t="s">
        <v>181</v>
      </c>
      <c r="C132" s="3" t="s">
        <v>179</v>
      </c>
      <c r="D132" s="69">
        <v>0</v>
      </c>
      <c r="E132" s="58">
        <v>0</v>
      </c>
      <c r="F132" s="58">
        <v>0</v>
      </c>
      <c r="G132" s="56" t="e">
        <f t="shared" si="4"/>
        <v>#DIV/0!</v>
      </c>
    </row>
    <row r="133" spans="1:7" x14ac:dyDescent="0.2">
      <c r="A133" s="34" t="s">
        <v>192</v>
      </c>
      <c r="B133" s="11" t="s">
        <v>183</v>
      </c>
      <c r="C133" s="3" t="s">
        <v>6</v>
      </c>
      <c r="D133" s="69">
        <v>0</v>
      </c>
      <c r="E133" s="58">
        <v>0</v>
      </c>
      <c r="F133" s="58">
        <v>0</v>
      </c>
      <c r="G133" s="56" t="e">
        <f t="shared" si="4"/>
        <v>#DIV/0!</v>
      </c>
    </row>
    <row r="134" spans="1:7" x14ac:dyDescent="0.25">
      <c r="A134" s="14" t="s">
        <v>43</v>
      </c>
      <c r="B134" s="13" t="s">
        <v>206</v>
      </c>
      <c r="C134" s="2" t="s">
        <v>6</v>
      </c>
      <c r="D134" s="68"/>
      <c r="E134" s="55"/>
      <c r="F134" s="55"/>
      <c r="G134" s="56" t="e">
        <f t="shared" si="4"/>
        <v>#DIV/0!</v>
      </c>
    </row>
    <row r="135" spans="1:7" s="29" customFormat="1" x14ac:dyDescent="0.25">
      <c r="A135" s="39" t="s">
        <v>44</v>
      </c>
      <c r="B135" s="13" t="s">
        <v>170</v>
      </c>
      <c r="C135" s="2" t="s">
        <v>6</v>
      </c>
      <c r="D135" s="74">
        <f>D138/365</f>
        <v>479.93587875255025</v>
      </c>
      <c r="E135" s="74">
        <f t="shared" ref="E135:F135" si="5">E138/365</f>
        <v>621.38356164383561</v>
      </c>
      <c r="F135" s="74">
        <f t="shared" si="5"/>
        <v>627.8952054794521</v>
      </c>
      <c r="G135" s="56">
        <f t="shared" si="4"/>
        <v>1.0104792663301074</v>
      </c>
    </row>
    <row r="136" spans="1:7" s="29" customFormat="1" ht="31.5" x14ac:dyDescent="0.25">
      <c r="A136" s="39" t="s">
        <v>45</v>
      </c>
      <c r="B136" s="13" t="s">
        <v>171</v>
      </c>
      <c r="C136" s="2" t="s">
        <v>6</v>
      </c>
      <c r="D136" s="73">
        <f>D95/D63*1000</f>
        <v>1347.2699503627339</v>
      </c>
      <c r="E136" s="73">
        <f>E95/E63*1000</f>
        <v>1121.1361014994227</v>
      </c>
      <c r="F136" s="73">
        <f>F95/F63*1000</f>
        <v>1098.9734265734267</v>
      </c>
      <c r="G136" s="56">
        <f t="shared" si="4"/>
        <v>0.98023194963006244</v>
      </c>
    </row>
    <row r="137" spans="1:7" s="29" customFormat="1" x14ac:dyDescent="0.25">
      <c r="A137" s="35" t="s">
        <v>63</v>
      </c>
      <c r="B137" s="13" t="s">
        <v>207</v>
      </c>
      <c r="C137" s="2" t="s">
        <v>6</v>
      </c>
      <c r="D137" s="73"/>
      <c r="E137" s="73"/>
      <c r="F137" s="73"/>
      <c r="G137" s="56" t="e">
        <f t="shared" si="4"/>
        <v>#DIV/0!</v>
      </c>
    </row>
    <row r="138" spans="1:7" s="29" customFormat="1" x14ac:dyDescent="0.25">
      <c r="A138" s="39" t="s">
        <v>141</v>
      </c>
      <c r="B138" s="13" t="s">
        <v>172</v>
      </c>
      <c r="C138" s="2" t="s">
        <v>6</v>
      </c>
      <c r="D138" s="73">
        <f>D94/D57*1000</f>
        <v>175176.59574468085</v>
      </c>
      <c r="E138" s="73">
        <f>E94/E57*1000</f>
        <v>226805</v>
      </c>
      <c r="F138" s="73">
        <f>F94/F57*1000</f>
        <v>229181.75000000003</v>
      </c>
      <c r="G138" s="56">
        <f t="shared" si="4"/>
        <v>1.0104792663301074</v>
      </c>
    </row>
    <row r="139" spans="1:7" s="29" customFormat="1" ht="31.5" x14ac:dyDescent="0.25">
      <c r="A139" s="39" t="s">
        <v>142</v>
      </c>
      <c r="B139" s="13" t="s">
        <v>175</v>
      </c>
      <c r="C139" s="2" t="s">
        <v>6</v>
      </c>
      <c r="D139" s="73">
        <f>D136*240</f>
        <v>323344.78808705613</v>
      </c>
      <c r="E139" s="73">
        <f t="shared" ref="E139:F139" si="6">E136*240</f>
        <v>269072.66435986146</v>
      </c>
      <c r="F139" s="73">
        <f t="shared" si="6"/>
        <v>263753.62237762241</v>
      </c>
      <c r="G139" s="56">
        <f t="shared" si="4"/>
        <v>0.98023194963006244</v>
      </c>
    </row>
    <row r="140" spans="1:7" s="29" customFormat="1" x14ac:dyDescent="0.25">
      <c r="A140" s="35" t="s">
        <v>244</v>
      </c>
      <c r="B140" s="13" t="s">
        <v>208</v>
      </c>
      <c r="C140" s="2" t="s">
        <v>6</v>
      </c>
      <c r="D140" s="73"/>
      <c r="E140" s="73"/>
      <c r="F140" s="73"/>
      <c r="G140" s="56" t="e">
        <f t="shared" si="4"/>
        <v>#DIV/0!</v>
      </c>
    </row>
    <row r="141" spans="1:7" s="29" customFormat="1" x14ac:dyDescent="0.25">
      <c r="A141" s="39" t="s">
        <v>242</v>
      </c>
      <c r="B141" s="13" t="s">
        <v>173</v>
      </c>
      <c r="C141" s="2" t="s">
        <v>6</v>
      </c>
      <c r="D141" s="73">
        <f>D144/365</f>
        <v>464.16788108423202</v>
      </c>
      <c r="E141" s="73">
        <f t="shared" ref="E141:F141" si="7">E144/365</f>
        <v>604.41095890410952</v>
      </c>
      <c r="F141" s="73">
        <f t="shared" si="7"/>
        <v>611.30821917808214</v>
      </c>
      <c r="G141" s="56">
        <f t="shared" si="4"/>
        <v>1.0114115407279816</v>
      </c>
    </row>
    <row r="142" spans="1:7" s="29" customFormat="1" ht="33.75" customHeight="1" x14ac:dyDescent="0.25">
      <c r="A142" s="39" t="s">
        <v>243</v>
      </c>
      <c r="B142" s="13" t="s">
        <v>176</v>
      </c>
      <c r="C142" s="2" t="s">
        <v>6</v>
      </c>
      <c r="D142" s="73">
        <f>D98/D63*1000</f>
        <v>1303.0164184803359</v>
      </c>
      <c r="E142" s="73">
        <f>E98/E63*1000</f>
        <v>1090.5132641291809</v>
      </c>
      <c r="F142" s="73">
        <f>F98/F63*1000</f>
        <v>1323.86013986014</v>
      </c>
      <c r="G142" s="56">
        <f t="shared" si="4"/>
        <v>1.2139789431330723</v>
      </c>
    </row>
    <row r="143" spans="1:7" s="29" customFormat="1" x14ac:dyDescent="0.25">
      <c r="A143" s="35" t="s">
        <v>53</v>
      </c>
      <c r="B143" s="13" t="s">
        <v>209</v>
      </c>
      <c r="C143" s="2" t="s">
        <v>6</v>
      </c>
      <c r="D143" s="73">
        <f t="shared" ref="D143:F143" si="8">D96/D56</f>
        <v>183.47419354838709</v>
      </c>
      <c r="E143" s="73">
        <f t="shared" si="8"/>
        <v>193.94307692307692</v>
      </c>
      <c r="F143" s="73">
        <f t="shared" si="8"/>
        <v>262.65192307692308</v>
      </c>
      <c r="G143" s="56">
        <f t="shared" si="4"/>
        <v>1.3542732601952994</v>
      </c>
    </row>
    <row r="144" spans="1:7" s="29" customFormat="1" x14ac:dyDescent="0.25">
      <c r="A144" s="39" t="s">
        <v>245</v>
      </c>
      <c r="B144" s="13" t="s">
        <v>174</v>
      </c>
      <c r="C144" s="2" t="s">
        <v>6</v>
      </c>
      <c r="D144" s="73">
        <f>D97/D57*1000</f>
        <v>169421.27659574468</v>
      </c>
      <c r="E144" s="73">
        <f>E97/E57*1000</f>
        <v>220609.99999999997</v>
      </c>
      <c r="F144" s="73">
        <f>F97/F57*1000</f>
        <v>223127.5</v>
      </c>
      <c r="G144" s="56">
        <f t="shared" si="4"/>
        <v>1.0114115407279816</v>
      </c>
    </row>
    <row r="145" spans="1:7" s="29" customFormat="1" ht="30" customHeight="1" x14ac:dyDescent="0.25">
      <c r="A145" s="39" t="s">
        <v>246</v>
      </c>
      <c r="B145" s="13" t="s">
        <v>177</v>
      </c>
      <c r="C145" s="2" t="s">
        <v>6</v>
      </c>
      <c r="D145" s="73">
        <f>D142*240</f>
        <v>312723.94043528062</v>
      </c>
      <c r="E145" s="73">
        <f>E142*240</f>
        <v>261723.18339100343</v>
      </c>
      <c r="F145" s="73">
        <f>F142*240</f>
        <v>317726.43356643361</v>
      </c>
      <c r="G145" s="56">
        <f t="shared" si="4"/>
        <v>1.2139789431330723</v>
      </c>
    </row>
    <row r="146" spans="1:7" s="29" customFormat="1" x14ac:dyDescent="0.25">
      <c r="A146" s="14" t="s">
        <v>41</v>
      </c>
      <c r="B146" s="13" t="s">
        <v>110</v>
      </c>
      <c r="C146" s="3" t="s">
        <v>4</v>
      </c>
      <c r="D146" s="68"/>
      <c r="E146" s="68"/>
      <c r="F146" s="68"/>
      <c r="G146" s="56"/>
    </row>
    <row r="147" spans="1:7" s="29" customFormat="1" x14ac:dyDescent="0.2">
      <c r="A147" s="53" t="s">
        <v>107</v>
      </c>
      <c r="B147" s="8" t="s">
        <v>95</v>
      </c>
      <c r="C147" s="3" t="s">
        <v>18</v>
      </c>
      <c r="D147" s="68" t="s">
        <v>18</v>
      </c>
      <c r="E147" s="68" t="s">
        <v>18</v>
      </c>
      <c r="F147" s="68" t="s">
        <v>18</v>
      </c>
      <c r="G147" s="71" t="s">
        <v>18</v>
      </c>
    </row>
    <row r="148" spans="1:7" s="29" customFormat="1" x14ac:dyDescent="0.2">
      <c r="A148" s="53"/>
      <c r="B148" s="8" t="s">
        <v>96</v>
      </c>
      <c r="C148" s="2" t="s">
        <v>97</v>
      </c>
      <c r="D148" s="55"/>
      <c r="E148" s="55"/>
      <c r="F148" s="55"/>
      <c r="G148" s="56" t="e">
        <f t="shared" ref="G148:G157" si="9">F148/E148</f>
        <v>#DIV/0!</v>
      </c>
    </row>
    <row r="149" spans="1:7" s="29" customFormat="1" ht="15" customHeight="1" x14ac:dyDescent="0.2">
      <c r="A149" s="53"/>
      <c r="B149" s="8" t="s">
        <v>98</v>
      </c>
      <c r="C149" s="2" t="s">
        <v>4</v>
      </c>
      <c r="D149" s="55"/>
      <c r="E149" s="55"/>
      <c r="F149" s="55"/>
      <c r="G149" s="56" t="e">
        <f t="shared" si="9"/>
        <v>#DIV/0!</v>
      </c>
    </row>
    <row r="150" spans="1:7" s="29" customFormat="1" ht="15" customHeight="1" x14ac:dyDescent="0.2">
      <c r="A150" s="14" t="s">
        <v>108</v>
      </c>
      <c r="B150" s="8" t="s">
        <v>99</v>
      </c>
      <c r="C150" s="2"/>
      <c r="D150" s="55"/>
      <c r="E150" s="55"/>
      <c r="F150" s="55"/>
      <c r="G150" s="56" t="e">
        <f t="shared" si="9"/>
        <v>#DIV/0!</v>
      </c>
    </row>
    <row r="151" spans="1:7" s="29" customFormat="1" ht="15" customHeight="1" x14ac:dyDescent="0.2">
      <c r="A151" s="14" t="s">
        <v>109</v>
      </c>
      <c r="B151" s="8" t="s">
        <v>100</v>
      </c>
      <c r="C151" s="2"/>
      <c r="D151" s="55"/>
      <c r="E151" s="55"/>
      <c r="F151" s="55"/>
      <c r="G151" s="56" t="e">
        <f t="shared" si="9"/>
        <v>#DIV/0!</v>
      </c>
    </row>
    <row r="152" spans="1:7" s="29" customFormat="1" x14ac:dyDescent="0.2">
      <c r="A152" s="15" t="s">
        <v>42</v>
      </c>
      <c r="B152" s="9" t="s">
        <v>254</v>
      </c>
      <c r="C152" s="2" t="s">
        <v>34</v>
      </c>
      <c r="D152" s="59">
        <v>292.60000000000002</v>
      </c>
      <c r="E152" s="59">
        <v>293.39999999999998</v>
      </c>
      <c r="F152" s="59">
        <v>318.2</v>
      </c>
      <c r="G152" s="56">
        <f t="shared" si="9"/>
        <v>1.0845262440354466</v>
      </c>
    </row>
    <row r="153" spans="1:7" x14ac:dyDescent="0.2">
      <c r="A153" s="15" t="s">
        <v>112</v>
      </c>
      <c r="B153" s="9" t="s">
        <v>82</v>
      </c>
      <c r="C153" s="6" t="s">
        <v>34</v>
      </c>
      <c r="D153" s="66">
        <v>292.60000000000002</v>
      </c>
      <c r="E153" s="59">
        <v>293.39999999999998</v>
      </c>
      <c r="F153" s="59">
        <v>318.2</v>
      </c>
      <c r="G153" s="56">
        <f t="shared" si="9"/>
        <v>1.0845262440354466</v>
      </c>
    </row>
    <row r="154" spans="1:7" x14ac:dyDescent="0.2">
      <c r="A154" s="15" t="s">
        <v>113</v>
      </c>
      <c r="B154" s="9" t="s">
        <v>91</v>
      </c>
      <c r="C154" s="6" t="s">
        <v>34</v>
      </c>
      <c r="D154" s="66">
        <v>0</v>
      </c>
      <c r="E154" s="59">
        <v>0</v>
      </c>
      <c r="F154" s="59">
        <v>0</v>
      </c>
      <c r="G154" s="56" t="e">
        <f t="shared" si="9"/>
        <v>#DIV/0!</v>
      </c>
    </row>
    <row r="155" spans="1:7" x14ac:dyDescent="0.2">
      <c r="A155" s="15" t="s">
        <v>114</v>
      </c>
      <c r="B155" s="9" t="s">
        <v>92</v>
      </c>
      <c r="C155" s="6" t="s">
        <v>34</v>
      </c>
      <c r="D155" s="66">
        <v>0</v>
      </c>
      <c r="E155" s="59">
        <v>0</v>
      </c>
      <c r="F155" s="59">
        <v>0</v>
      </c>
      <c r="G155" s="56" t="e">
        <f t="shared" si="9"/>
        <v>#DIV/0!</v>
      </c>
    </row>
    <row r="156" spans="1:7" x14ac:dyDescent="0.2">
      <c r="A156" s="15" t="s">
        <v>115</v>
      </c>
      <c r="B156" s="9" t="s">
        <v>83</v>
      </c>
      <c r="C156" s="6" t="s">
        <v>34</v>
      </c>
      <c r="D156" s="66">
        <v>0</v>
      </c>
      <c r="E156" s="59">
        <v>0</v>
      </c>
      <c r="F156" s="59">
        <v>0</v>
      </c>
      <c r="G156" s="56" t="e">
        <f t="shared" si="9"/>
        <v>#DIV/0!</v>
      </c>
    </row>
    <row r="157" spans="1:7" x14ac:dyDescent="0.25">
      <c r="A157" s="27" t="s">
        <v>30</v>
      </c>
      <c r="B157" s="28" t="s">
        <v>87</v>
      </c>
      <c r="C157" s="28"/>
      <c r="D157" s="72"/>
      <c r="E157" s="72"/>
      <c r="F157" s="72"/>
      <c r="G157" s="56" t="e">
        <f t="shared" si="9"/>
        <v>#DIV/0!</v>
      </c>
    </row>
    <row r="158" spans="1:7" ht="16.5" customHeight="1" x14ac:dyDescent="0.25">
      <c r="A158" s="15" t="s">
        <v>81</v>
      </c>
      <c r="B158" s="10" t="s">
        <v>8</v>
      </c>
      <c r="C158" s="3" t="s">
        <v>7</v>
      </c>
      <c r="D158" s="69">
        <v>506</v>
      </c>
      <c r="E158" s="58">
        <v>579.36</v>
      </c>
      <c r="F158" s="55">
        <v>356</v>
      </c>
      <c r="G158" s="56">
        <f t="shared" ref="G158:G182" si="10">F158/E158</f>
        <v>0.61447114056890362</v>
      </c>
    </row>
    <row r="159" spans="1:7" s="29" customFormat="1" x14ac:dyDescent="0.25">
      <c r="A159" s="33" t="s">
        <v>193</v>
      </c>
      <c r="B159" s="13" t="s">
        <v>194</v>
      </c>
      <c r="C159" s="3" t="s">
        <v>7</v>
      </c>
      <c r="D159" s="73">
        <v>219</v>
      </c>
      <c r="E159" s="73">
        <v>323</v>
      </c>
      <c r="F159" s="55">
        <v>187</v>
      </c>
      <c r="G159" s="56">
        <f t="shared" si="10"/>
        <v>0.57894736842105265</v>
      </c>
    </row>
    <row r="160" spans="1:7" s="29" customFormat="1" x14ac:dyDescent="0.25">
      <c r="A160" s="33" t="s">
        <v>66</v>
      </c>
      <c r="B160" s="13" t="s">
        <v>195</v>
      </c>
      <c r="C160" s="3" t="s">
        <v>7</v>
      </c>
      <c r="D160" s="73">
        <f>D158-D159</f>
        <v>287</v>
      </c>
      <c r="E160" s="73">
        <f>E158-E159</f>
        <v>256.36</v>
      </c>
      <c r="F160" s="55">
        <v>169</v>
      </c>
      <c r="G160" s="56">
        <f t="shared" si="10"/>
        <v>0.65922920892494929</v>
      </c>
    </row>
    <row r="161" spans="1:7" ht="17.25" customHeight="1" x14ac:dyDescent="0.25">
      <c r="A161" s="15" t="s">
        <v>73</v>
      </c>
      <c r="B161" s="10" t="s">
        <v>9</v>
      </c>
      <c r="C161" s="3" t="s">
        <v>7</v>
      </c>
      <c r="D161" s="69">
        <v>506</v>
      </c>
      <c r="E161" s="58">
        <v>579.36</v>
      </c>
      <c r="F161" s="55">
        <v>356</v>
      </c>
      <c r="G161" s="56">
        <f t="shared" si="10"/>
        <v>0.61447114056890362</v>
      </c>
    </row>
    <row r="162" spans="1:7" s="29" customFormat="1" x14ac:dyDescent="0.25">
      <c r="A162" s="33" t="s">
        <v>40</v>
      </c>
      <c r="B162" s="13" t="s">
        <v>194</v>
      </c>
      <c r="C162" s="3" t="s">
        <v>7</v>
      </c>
      <c r="D162" s="73">
        <v>219</v>
      </c>
      <c r="E162" s="73">
        <v>323</v>
      </c>
      <c r="F162" s="55">
        <v>187</v>
      </c>
      <c r="G162" s="56">
        <f t="shared" si="10"/>
        <v>0.57894736842105265</v>
      </c>
    </row>
    <row r="163" spans="1:7" s="29" customFormat="1" x14ac:dyDescent="0.25">
      <c r="A163" s="33" t="s">
        <v>77</v>
      </c>
      <c r="B163" s="13" t="s">
        <v>195</v>
      </c>
      <c r="C163" s="3" t="s">
        <v>7</v>
      </c>
      <c r="D163" s="73">
        <f>D161-D162</f>
        <v>287</v>
      </c>
      <c r="E163" s="73">
        <f>E161-E162</f>
        <v>256.36</v>
      </c>
      <c r="F163" s="55">
        <v>169</v>
      </c>
      <c r="G163" s="56">
        <f t="shared" si="10"/>
        <v>0.65922920892494929</v>
      </c>
    </row>
    <row r="164" spans="1:7" ht="18" customHeight="1" x14ac:dyDescent="0.25">
      <c r="A164" s="15" t="s">
        <v>43</v>
      </c>
      <c r="B164" s="10" t="s">
        <v>11</v>
      </c>
      <c r="C164" s="3" t="s">
        <v>10</v>
      </c>
      <c r="D164" s="68">
        <v>64380</v>
      </c>
      <c r="E164" s="55">
        <v>53430</v>
      </c>
      <c r="F164" s="55">
        <v>68580</v>
      </c>
      <c r="G164" s="56">
        <f t="shared" si="10"/>
        <v>1.2835485682201011</v>
      </c>
    </row>
    <row r="165" spans="1:7" s="29" customFormat="1" x14ac:dyDescent="0.25">
      <c r="A165" s="33" t="s">
        <v>44</v>
      </c>
      <c r="B165" s="13" t="s">
        <v>194</v>
      </c>
      <c r="C165" s="3" t="s">
        <v>10</v>
      </c>
      <c r="D165" s="74">
        <v>48660</v>
      </c>
      <c r="E165" s="74">
        <v>44550</v>
      </c>
      <c r="F165" s="55">
        <v>43680</v>
      </c>
      <c r="G165" s="56">
        <f t="shared" si="10"/>
        <v>0.98047138047138049</v>
      </c>
    </row>
    <row r="166" spans="1:7" s="29" customFormat="1" x14ac:dyDescent="0.25">
      <c r="A166" s="33" t="s">
        <v>45</v>
      </c>
      <c r="B166" s="13" t="s">
        <v>195</v>
      </c>
      <c r="C166" s="3" t="s">
        <v>10</v>
      </c>
      <c r="D166" s="74">
        <f>D164-D165</f>
        <v>15720</v>
      </c>
      <c r="E166" s="75">
        <f>E164-E165</f>
        <v>8880</v>
      </c>
      <c r="F166" s="55">
        <v>24900</v>
      </c>
      <c r="G166" s="56">
        <f t="shared" si="10"/>
        <v>2.8040540540540539</v>
      </c>
    </row>
    <row r="167" spans="1:7" ht="17.25" customHeight="1" x14ac:dyDescent="0.25">
      <c r="A167" s="15" t="s">
        <v>63</v>
      </c>
      <c r="B167" s="10" t="s">
        <v>13</v>
      </c>
      <c r="C167" s="3" t="s">
        <v>12</v>
      </c>
      <c r="D167" s="69">
        <v>1017.42</v>
      </c>
      <c r="E167" s="58">
        <v>1053.52</v>
      </c>
      <c r="F167" s="76">
        <v>954.721</v>
      </c>
      <c r="G167" s="56">
        <f t="shared" si="10"/>
        <v>0.90622010023540134</v>
      </c>
    </row>
    <row r="168" spans="1:7" s="29" customFormat="1" x14ac:dyDescent="0.25">
      <c r="A168" s="33" t="s">
        <v>141</v>
      </c>
      <c r="B168" s="13" t="s">
        <v>194</v>
      </c>
      <c r="C168" s="3" t="s">
        <v>12</v>
      </c>
      <c r="D168" s="73">
        <v>742.74</v>
      </c>
      <c r="E168" s="73">
        <v>763.84</v>
      </c>
      <c r="F168" s="76">
        <v>654.82000000000005</v>
      </c>
      <c r="G168" s="56">
        <f t="shared" si="10"/>
        <v>0.85727377461248433</v>
      </c>
    </row>
    <row r="169" spans="1:7" s="29" customFormat="1" x14ac:dyDescent="0.25">
      <c r="A169" s="33" t="s">
        <v>142</v>
      </c>
      <c r="B169" s="13" t="s">
        <v>195</v>
      </c>
      <c r="C169" s="3" t="s">
        <v>12</v>
      </c>
      <c r="D169" s="73">
        <f>D167-D168</f>
        <v>274.67999999999995</v>
      </c>
      <c r="E169" s="73">
        <f>E167-E168</f>
        <v>289.67999999999995</v>
      </c>
      <c r="F169" s="76">
        <v>299.90100000000001</v>
      </c>
      <c r="G169" s="56">
        <f t="shared" si="10"/>
        <v>1.0352837613918808</v>
      </c>
    </row>
    <row r="170" spans="1:7" ht="17.25" customHeight="1" x14ac:dyDescent="0.25">
      <c r="A170" s="15" t="s">
        <v>64</v>
      </c>
      <c r="B170" s="10" t="s">
        <v>88</v>
      </c>
      <c r="C170" s="3" t="s">
        <v>89</v>
      </c>
      <c r="D170" s="68"/>
      <c r="E170" s="55"/>
      <c r="F170" s="55"/>
      <c r="G170" s="56" t="e">
        <f t="shared" si="10"/>
        <v>#DIV/0!</v>
      </c>
    </row>
    <row r="171" spans="1:7" ht="15" customHeight="1" x14ac:dyDescent="0.25">
      <c r="A171" s="19" t="s">
        <v>31</v>
      </c>
      <c r="B171" s="7" t="s">
        <v>19</v>
      </c>
      <c r="C171" s="7"/>
      <c r="D171" s="68"/>
      <c r="E171" s="55"/>
      <c r="F171" s="55"/>
      <c r="G171" s="56"/>
    </row>
    <row r="172" spans="1:7" ht="31.5" x14ac:dyDescent="0.2">
      <c r="A172" s="15" t="s">
        <v>81</v>
      </c>
      <c r="B172" s="11" t="s">
        <v>46</v>
      </c>
      <c r="C172" s="3" t="s">
        <v>4</v>
      </c>
      <c r="D172" s="77">
        <v>1</v>
      </c>
      <c r="E172" s="78"/>
      <c r="F172" s="78">
        <v>11</v>
      </c>
      <c r="G172" s="56" t="e">
        <f t="shared" si="10"/>
        <v>#DIV/0!</v>
      </c>
    </row>
    <row r="173" spans="1:7" ht="31.5" x14ac:dyDescent="0.2">
      <c r="A173" s="14" t="s">
        <v>73</v>
      </c>
      <c r="B173" s="8" t="s">
        <v>85</v>
      </c>
      <c r="C173" s="2" t="s">
        <v>4</v>
      </c>
      <c r="D173" s="78">
        <v>0</v>
      </c>
      <c r="E173" s="78">
        <v>0</v>
      </c>
      <c r="F173" s="78">
        <v>0</v>
      </c>
      <c r="G173" s="56" t="e">
        <f t="shared" si="10"/>
        <v>#DIV/0!</v>
      </c>
    </row>
    <row r="174" spans="1:7" x14ac:dyDescent="0.2">
      <c r="A174" s="14" t="s">
        <v>43</v>
      </c>
      <c r="B174" s="8" t="s">
        <v>86</v>
      </c>
      <c r="C174" s="2" t="s">
        <v>34</v>
      </c>
      <c r="D174" s="59">
        <v>185</v>
      </c>
      <c r="E174" s="59">
        <v>200.6</v>
      </c>
      <c r="F174" s="59">
        <v>233.2</v>
      </c>
      <c r="G174" s="56">
        <f t="shared" si="10"/>
        <v>1.1625124626121635</v>
      </c>
    </row>
    <row r="175" spans="1:7" ht="31.5" x14ac:dyDescent="0.2">
      <c r="A175" s="15" t="s">
        <v>63</v>
      </c>
      <c r="B175" s="11" t="s">
        <v>55</v>
      </c>
      <c r="C175" s="3" t="s">
        <v>34</v>
      </c>
      <c r="D175" s="66">
        <v>235.5</v>
      </c>
      <c r="E175" s="59">
        <v>0</v>
      </c>
      <c r="F175" s="59">
        <f>630.8+598.5</f>
        <v>1229.3</v>
      </c>
      <c r="G175" s="56" t="e">
        <f t="shared" si="10"/>
        <v>#DIV/0!</v>
      </c>
    </row>
    <row r="176" spans="1:7" ht="31.5" x14ac:dyDescent="0.2">
      <c r="A176" s="15" t="s">
        <v>64</v>
      </c>
      <c r="B176" s="11" t="s">
        <v>47</v>
      </c>
      <c r="C176" s="3" t="s">
        <v>34</v>
      </c>
      <c r="D176" s="66">
        <v>234.3</v>
      </c>
      <c r="E176" s="59">
        <v>0</v>
      </c>
      <c r="F176" s="59">
        <f>627.6+552.9</f>
        <v>1180.5</v>
      </c>
      <c r="G176" s="56" t="e">
        <f t="shared" si="10"/>
        <v>#DIV/0!</v>
      </c>
    </row>
    <row r="177" spans="1:7" ht="51" customHeight="1" x14ac:dyDescent="0.2">
      <c r="A177" s="15" t="s">
        <v>53</v>
      </c>
      <c r="B177" s="11" t="s">
        <v>54</v>
      </c>
      <c r="C177" s="3" t="s">
        <v>5</v>
      </c>
      <c r="D177" s="68"/>
      <c r="E177" s="55">
        <v>0</v>
      </c>
      <c r="F177" s="55">
        <v>51</v>
      </c>
      <c r="G177" s="56" t="e">
        <f t="shared" si="10"/>
        <v>#DIV/0!</v>
      </c>
    </row>
    <row r="178" spans="1:7" ht="15" customHeight="1" x14ac:dyDescent="0.25">
      <c r="A178" s="19" t="s">
        <v>32</v>
      </c>
      <c r="B178" s="7" t="s">
        <v>56</v>
      </c>
      <c r="C178" s="7"/>
      <c r="D178" s="68"/>
      <c r="E178" s="55"/>
      <c r="F178" s="55"/>
      <c r="G178" s="56" t="e">
        <f t="shared" si="10"/>
        <v>#DIV/0!</v>
      </c>
    </row>
    <row r="179" spans="1:7" ht="111.75" customHeight="1" x14ac:dyDescent="0.2">
      <c r="A179" s="15" t="s">
        <v>81</v>
      </c>
      <c r="B179" s="11" t="s">
        <v>60</v>
      </c>
      <c r="C179" s="3" t="s">
        <v>4</v>
      </c>
      <c r="D179" s="68" t="s">
        <v>18</v>
      </c>
      <c r="E179" s="68">
        <v>4</v>
      </c>
      <c r="F179" s="55">
        <v>4</v>
      </c>
      <c r="G179" s="56">
        <f t="shared" si="10"/>
        <v>1</v>
      </c>
    </row>
    <row r="180" spans="1:7" x14ac:dyDescent="0.2">
      <c r="A180" s="15" t="s">
        <v>73</v>
      </c>
      <c r="B180" s="11" t="s">
        <v>57</v>
      </c>
      <c r="C180" s="3" t="s">
        <v>4</v>
      </c>
      <c r="D180" s="68" t="s">
        <v>18</v>
      </c>
      <c r="E180" s="68">
        <v>4</v>
      </c>
      <c r="F180" s="55">
        <v>4</v>
      </c>
      <c r="G180" s="56">
        <f t="shared" si="10"/>
        <v>1</v>
      </c>
    </row>
    <row r="181" spans="1:7" ht="31.5" x14ac:dyDescent="0.2">
      <c r="A181" s="15" t="s">
        <v>43</v>
      </c>
      <c r="B181" s="11" t="s">
        <v>59</v>
      </c>
      <c r="C181" s="3" t="s">
        <v>4</v>
      </c>
      <c r="D181" s="68" t="s">
        <v>18</v>
      </c>
      <c r="E181" s="68">
        <v>4</v>
      </c>
      <c r="F181" s="55">
        <v>4</v>
      </c>
      <c r="G181" s="56">
        <f t="shared" si="10"/>
        <v>1</v>
      </c>
    </row>
    <row r="182" spans="1:7" x14ac:dyDescent="0.2">
      <c r="A182" s="15" t="s">
        <v>63</v>
      </c>
      <c r="B182" s="11" t="s">
        <v>58</v>
      </c>
      <c r="C182" s="3" t="s">
        <v>4</v>
      </c>
      <c r="D182" s="68" t="s">
        <v>18</v>
      </c>
      <c r="E182" s="68"/>
      <c r="F182" s="55"/>
      <c r="G182" s="56" t="e">
        <f t="shared" si="10"/>
        <v>#DIV/0!</v>
      </c>
    </row>
    <row r="185" spans="1:7" x14ac:dyDescent="0.2">
      <c r="A185" s="42" t="s">
        <v>249</v>
      </c>
    </row>
    <row r="186" spans="1:7" x14ac:dyDescent="0.2">
      <c r="A186" s="42"/>
    </row>
    <row r="187" spans="1:7" x14ac:dyDescent="0.2">
      <c r="A187" s="42" t="s">
        <v>247</v>
      </c>
    </row>
    <row r="189" spans="1:7" x14ac:dyDescent="0.2">
      <c r="A189" s="17" t="s">
        <v>248</v>
      </c>
      <c r="B189" s="41"/>
    </row>
  </sheetData>
  <mergeCells count="20">
    <mergeCell ref="A116:A117"/>
    <mergeCell ref="B116:B117"/>
    <mergeCell ref="C116:C117"/>
    <mergeCell ref="A147:A149"/>
    <mergeCell ref="A109:A110"/>
    <mergeCell ref="B109:B110"/>
    <mergeCell ref="C109:C110"/>
    <mergeCell ref="A111:A112"/>
    <mergeCell ref="B111:B112"/>
    <mergeCell ref="C111:C112"/>
    <mergeCell ref="A2:G2"/>
    <mergeCell ref="A3:G3"/>
    <mergeCell ref="A105:A106"/>
    <mergeCell ref="B105:B106"/>
    <mergeCell ref="C105:C106"/>
    <mergeCell ref="A107:A108"/>
    <mergeCell ref="B107:B108"/>
    <mergeCell ref="C107:C108"/>
    <mergeCell ref="A5:G5"/>
    <mergeCell ref="A6:G6"/>
  </mergeCells>
  <pageMargins left="0.78740157480314965" right="0.39370078740157483" top="0" bottom="0" header="0.51181102362204722" footer="0.51181102362204722"/>
  <pageSetup paperSize="9" scale="6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школа с дош.гр.</vt:lpstr>
      <vt:lpstr>'школа с дош.гр.'!Заголовки_для_печати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2015-03-23T06:21:53Z</cp:lastPrinted>
  <dcterms:created xsi:type="dcterms:W3CDTF">1996-10-08T23:32:33Z</dcterms:created>
  <dcterms:modified xsi:type="dcterms:W3CDTF">2015-03-23T06:21:59Z</dcterms:modified>
</cp:coreProperties>
</file>